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acko\Desktop\TRI GID_New Project Items\New Development\"/>
    </mc:Choice>
  </mc:AlternateContent>
  <xr:revisionPtr revIDLastSave="0" documentId="13_ncr:1_{0C7828D2-CB53-45BA-AB34-CBE1BB3EF43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ILDING-1" sheetId="7" r:id="rId1"/>
    <sheet name="FEES-1" sheetId="8" state="hidden" r:id="rId2"/>
  </sheets>
  <definedNames>
    <definedName name="_xlnm.Print_Area" localSheetId="0">'BUILDING-1'!$A$9:$F$93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7" l="1"/>
  <c r="F51" i="7" s="1"/>
  <c r="A8" i="8"/>
  <c r="F35" i="7"/>
  <c r="E41" i="7"/>
  <c r="F41" i="7"/>
  <c r="E29" i="7"/>
  <c r="F29" i="7"/>
  <c r="E58" i="7" l="1"/>
  <c r="F45" i="7"/>
  <c r="F39" i="7"/>
  <c r="E39" i="7"/>
  <c r="F38" i="7"/>
  <c r="E38" i="7"/>
  <c r="F37" i="7"/>
  <c r="E37" i="7"/>
  <c r="F36" i="7"/>
  <c r="E36" i="7"/>
  <c r="E35" i="7"/>
  <c r="F34" i="7"/>
  <c r="E34" i="7"/>
  <c r="F33" i="7"/>
  <c r="E33" i="7"/>
  <c r="F32" i="7"/>
  <c r="E32" i="7"/>
  <c r="F31" i="7"/>
  <c r="E31" i="7"/>
  <c r="F30" i="7"/>
  <c r="E30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E14" i="7"/>
  <c r="E13" i="7"/>
  <c r="E12" i="7"/>
  <c r="E15" i="7" l="1"/>
  <c r="D54" i="7" s="1"/>
  <c r="D8" i="7" s="1"/>
  <c r="F44" i="7"/>
  <c r="F46" i="7" s="1"/>
  <c r="F47" i="7" s="1"/>
  <c r="D55" i="7" s="1"/>
  <c r="D9" i="7" s="1"/>
  <c r="E43" i="7"/>
  <c r="E45" i="7" s="1"/>
  <c r="E57" i="7" s="1"/>
  <c r="E81" i="7" s="1"/>
  <c r="D56" i="7"/>
  <c r="E54" i="7" l="1"/>
  <c r="E85" i="7" s="1"/>
  <c r="C21" i="8" s="1"/>
  <c r="C18" i="8"/>
  <c r="D59" i="7"/>
  <c r="E55" i="7"/>
  <c r="E83" i="7" s="1"/>
  <c r="D10" i="7"/>
  <c r="E56" i="7"/>
  <c r="E87" i="7" s="1"/>
  <c r="C20" i="8" s="1"/>
  <c r="E95" i="7" l="1"/>
  <c r="C19" i="8"/>
  <c r="C22" i="8" s="1"/>
  <c r="C24" i="8" s="1"/>
</calcChain>
</file>

<file path=xl/sharedStrings.xml><?xml version="1.0" encoding="utf-8"?>
<sst xmlns="http://schemas.openxmlformats.org/spreadsheetml/2006/main" count="148" uniqueCount="132">
  <si>
    <t>Your input is required in the GREEN cells below.</t>
  </si>
  <si>
    <t>Your Project Name</t>
  </si>
  <si>
    <t>Applicant Name</t>
  </si>
  <si>
    <t>Applicant Address</t>
  </si>
  <si>
    <t>Applicant Phone Number and Email Address</t>
  </si>
  <si>
    <t>Total irrigation water amount based on your input</t>
  </si>
  <si>
    <t>acre feet</t>
  </si>
  <si>
    <t>Total potable water amount amount based on your input</t>
  </si>
  <si>
    <t>Total process water amount amount based on your input</t>
  </si>
  <si>
    <t>IRRIGATION CALCULATIONS</t>
  </si>
  <si>
    <t xml:space="preserve">(Trees)   x (2gph x1hr x 2days week x 32 weeks year/ 325851 ) = </t>
  </si>
  <si>
    <t>acre-ft</t>
  </si>
  <si>
    <t xml:space="preserve">(Shrubs) x (3gph x1hr x 2days week x 32 weeks year/ 325851 )= </t>
  </si>
  <si>
    <t xml:space="preserve">(Turf Heads)  x (55.1gpm x 20min x 2days week x 32 weeks year/ 325851 )= </t>
  </si>
  <si>
    <t>or</t>
  </si>
  <si>
    <t>TOTAL REQUIRED FROM LS PLAN BY LANDSCAPE ARCHITECT</t>
  </si>
  <si>
    <t>A =</t>
  </si>
  <si>
    <t xml:space="preserve">FIXTURE UNIT BREAKDOWN </t>
  </si>
  <si>
    <t>Table a-2 and 7-3 upc</t>
  </si>
  <si>
    <t>Sewer</t>
  </si>
  <si>
    <t>Water</t>
  </si>
  <si>
    <t>Total Fixture Units</t>
  </si>
  <si>
    <t>Num</t>
  </si>
  <si>
    <t>Type of Fixture</t>
  </si>
  <si>
    <t>= SS</t>
  </si>
  <si>
    <t>= WATER</t>
  </si>
  <si>
    <t>A</t>
  </si>
  <si>
    <t>B</t>
  </si>
  <si>
    <t>C</t>
  </si>
  <si>
    <t>AXB</t>
  </si>
  <si>
    <t>AXC</t>
  </si>
  <si>
    <t>Drinking Fountain</t>
  </si>
  <si>
    <t>Bar Sink</t>
  </si>
  <si>
    <t>Lavatory Sink, single</t>
  </si>
  <si>
    <t>Lavatory Sink, in sets</t>
  </si>
  <si>
    <t>Laundry Tubs</t>
  </si>
  <si>
    <t>Shower, single stall</t>
  </si>
  <si>
    <t>Shower, gang (one per head)</t>
  </si>
  <si>
    <t>Clotheswashers</t>
  </si>
  <si>
    <t>Service Sink or dishwasher</t>
  </si>
  <si>
    <t>Water closet, tank</t>
  </si>
  <si>
    <t>Urinal - valve</t>
  </si>
  <si>
    <t xml:space="preserve">Water closet, valve </t>
  </si>
  <si>
    <t>Floor Drains</t>
  </si>
  <si>
    <t>Receptors floor sinks, all</t>
  </si>
  <si>
    <t>Interceptors for grease, oil, solids, auto wash ect</t>
  </si>
  <si>
    <t>Hose Bibb</t>
  </si>
  <si>
    <t>TOTAL SS FIXTURES USED IN CALCULATING SEWER FEES</t>
  </si>
  <si>
    <t>TOTAL WATER FIXTURES USED IN CALCULATING WATER FEES</t>
  </si>
  <si>
    <t xml:space="preserve">Sewer GPD = SS Fixture units x 15 gal per day per fu </t>
  </si>
  <si>
    <t>D1 =</t>
  </si>
  <si>
    <t xml:space="preserve">Water GPD = Wtr Fixture units x 15 gal per day per fu </t>
  </si>
  <si>
    <t>B =</t>
  </si>
  <si>
    <t>GPD x 365 days per year x 1 acre-ft per 325,851 gal     = wtr acre-ft =</t>
  </si>
  <si>
    <t>NA</t>
  </si>
  <si>
    <t xml:space="preserve">PROCESS WATER </t>
  </si>
  <si>
    <t>Provided by building owner. No standard form exists.</t>
  </si>
  <si>
    <t>SEWER</t>
  </si>
  <si>
    <t>Acre feet</t>
  </si>
  <si>
    <t xml:space="preserve">% TO SEWER = </t>
  </si>
  <si>
    <t>gpd</t>
  </si>
  <si>
    <t>Total irrigation water amount</t>
  </si>
  <si>
    <t>Total potable water amount</t>
  </si>
  <si>
    <t>Total process water amount</t>
  </si>
  <si>
    <t>Total SEWER amount</t>
  </si>
  <si>
    <t>Total process SEWER amount</t>
  </si>
  <si>
    <t>D2</t>
  </si>
  <si>
    <t>Total Water rights dedication required from PUD Water agreement (potable + process)</t>
  </si>
  <si>
    <t>E</t>
  </si>
  <si>
    <t>FEES</t>
  </si>
  <si>
    <t>Sewer Connection Fees - ($9.57 / GPD)</t>
  </si>
  <si>
    <t>PAYABLE TO TRI-GID</t>
  </si>
  <si>
    <t xml:space="preserve"> </t>
  </si>
  <si>
    <t>Water Connection Fees (potable and process) - ($4.91 / GPD)</t>
  </si>
  <si>
    <t>B+C * 4.91</t>
  </si>
  <si>
    <t>Irrigation Connection Fees - ($4.91 / GPD)</t>
  </si>
  <si>
    <t>A * 4.91</t>
  </si>
  <si>
    <t>Water Sewer plan review fee.</t>
  </si>
  <si>
    <t>PAYABLE TO TRI-WATER AND SEWER COMPANY</t>
  </si>
  <si>
    <t>Water Sewer inspection deposit.</t>
  </si>
  <si>
    <t>Water Rights ( TBD )</t>
  </si>
  <si>
    <t>PAYABLE TO TRI-LLC</t>
  </si>
  <si>
    <t>Call FWE</t>
  </si>
  <si>
    <t>E-0.5 * SITE*</t>
  </si>
  <si>
    <t>TOTAL'S</t>
  </si>
  <si>
    <t>Total Due =</t>
  </si>
  <si>
    <t>Occupancy Multiplier</t>
  </si>
  <si>
    <t>Type A</t>
  </si>
  <si>
    <t>Includes dry cleaners, markets with garbage disposals, taverns with food sales.</t>
  </si>
  <si>
    <t>Type B</t>
  </si>
  <si>
    <t>Includes taverns without food sales, retail sales, drug stores, service stations,</t>
  </si>
  <si>
    <t xml:space="preserve">Type C </t>
  </si>
  <si>
    <t>Includes offices, office-warehouses, Laundromats, maintenance  facilities and theaters.</t>
  </si>
  <si>
    <t>Type D</t>
  </si>
  <si>
    <t>Includes beauty and barber shops and all types of medical or dental clinics.</t>
  </si>
  <si>
    <t>Type E</t>
  </si>
  <si>
    <t>Restaurants</t>
  </si>
  <si>
    <t>Your Project Address</t>
  </si>
  <si>
    <t>APN(s)</t>
  </si>
  <si>
    <t>Process Water and Sewer Connection Fees- ($4.91/GPD and $9.57/GPD)</t>
  </si>
  <si>
    <t>The letter can be release upon delivery of a signed customer service agreement, and upon payment of the following amounts</t>
  </si>
  <si>
    <t>Will Serve Letter Fees</t>
  </si>
  <si>
    <t>Check #1</t>
  </si>
  <si>
    <r>
      <t xml:space="preserve">Check made payable to the </t>
    </r>
    <r>
      <rPr>
        <b/>
        <i/>
        <u/>
        <sz val="12"/>
        <color rgb="FFFF0000"/>
        <rFont val="Times New Roman"/>
        <family val="1"/>
      </rPr>
      <t>TRI-General Improvement District</t>
    </r>
  </si>
  <si>
    <r>
      <t xml:space="preserve">Fee for </t>
    </r>
    <r>
      <rPr>
        <u/>
        <sz val="12"/>
        <color theme="0" tint="-0.499984740745262"/>
        <rFont val="Times New Roman"/>
        <family val="1"/>
      </rPr>
      <t>sewer connection</t>
    </r>
    <r>
      <rPr>
        <sz val="12"/>
        <color theme="0" tint="-0.499984740745262"/>
        <rFont val="Times New Roman"/>
        <family val="1"/>
      </rPr>
      <t xml:space="preserve"> in the amount of:</t>
    </r>
  </si>
  <si>
    <r>
      <t xml:space="preserve">Fee for </t>
    </r>
    <r>
      <rPr>
        <u/>
        <sz val="12"/>
        <color theme="0" tint="-0.499984740745262"/>
        <rFont val="Times New Roman"/>
        <family val="1"/>
      </rPr>
      <t>water connection</t>
    </r>
    <r>
      <rPr>
        <sz val="12"/>
        <color theme="0" tint="-0.499984740745262"/>
        <rFont val="Times New Roman"/>
        <family val="1"/>
      </rPr>
      <t xml:space="preserve"> in the amount of:</t>
    </r>
  </si>
  <si>
    <r>
      <t>Fee for</t>
    </r>
    <r>
      <rPr>
        <u/>
        <sz val="12"/>
        <color theme="0" tint="-0.499984740745262"/>
        <rFont val="Times New Roman"/>
        <family val="1"/>
      </rPr>
      <t xml:space="preserve"> process connection</t>
    </r>
    <r>
      <rPr>
        <sz val="12"/>
        <color theme="0" tint="-0.499984740745262"/>
        <rFont val="Times New Roman"/>
        <family val="1"/>
      </rPr>
      <t xml:space="preserve"> in the amount of:</t>
    </r>
  </si>
  <si>
    <r>
      <t xml:space="preserve">Fee for </t>
    </r>
    <r>
      <rPr>
        <u/>
        <sz val="12"/>
        <color theme="0" tint="-0.499984740745262"/>
        <rFont val="Times New Roman"/>
        <family val="1"/>
      </rPr>
      <t>irrigation connection</t>
    </r>
    <r>
      <rPr>
        <sz val="12"/>
        <color theme="0" tint="-0.499984740745262"/>
        <rFont val="Times New Roman"/>
        <family val="1"/>
      </rPr>
      <t xml:space="preserve"> in the amount of:</t>
    </r>
  </si>
  <si>
    <t>Check #2</t>
  </si>
  <si>
    <t>If mailing the checks, please reference the project name and address/APN number.</t>
  </si>
  <si>
    <t>D1</t>
  </si>
  <si>
    <t>D1 * 9.57</t>
  </si>
  <si>
    <t>(D2*9.57)+(C*4.91)</t>
  </si>
  <si>
    <t>ENGINEER'S STAMP</t>
  </si>
  <si>
    <t>If you have any questions or comments please call 775-636-6126</t>
  </si>
  <si>
    <t>3/8 inch service line*</t>
  </si>
  <si>
    <t>1/2 inch service line*</t>
  </si>
  <si>
    <t>3/4 inch service line*</t>
  </si>
  <si>
    <t>1 inch service line*</t>
  </si>
  <si>
    <t>2 inch service line*</t>
  </si>
  <si>
    <t>3 inch service line*</t>
  </si>
  <si>
    <t>*For connection to equipment or fixtures not listed on the above list</t>
  </si>
  <si>
    <t xml:space="preserve"> Fee for water plan review in the amount:</t>
  </si>
  <si>
    <t xml:space="preserve"> Fee for sewer plan review in the amount:</t>
  </si>
  <si>
    <t xml:space="preserve"> Fee for process water plan review in the amount:</t>
  </si>
  <si>
    <t>TOTALS**</t>
  </si>
  <si>
    <t xml:space="preserve">**Totals represent the MAXIMUM; specific design attributes may reduce this number. </t>
  </si>
  <si>
    <t>DFU per</t>
  </si>
  <si>
    <t>WSFU per</t>
  </si>
  <si>
    <t>DAY/YR</t>
  </si>
  <si>
    <t>Gallons per day (MORE IF APPLICABLE) x 1acre-ft per 325851 gal = acre-ft =</t>
  </si>
  <si>
    <t>Revised 10/23/25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</si>
</sst>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0.0000"/>
    <numFmt numFmtId="165" formatCode="0.000"/>
    <numFmt numFmtId="166" formatCode="mmmm\ d\,\ yyyy"/>
    <numFmt numFmtId="167" formatCode="&quot;$&quot;#,##0.00"/>
  </numFmts>
  <fonts count="37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b/>
      <i/>
      <sz val="26"/>
      <name val="Times New Roman"/>
      <family val="1"/>
    </font>
    <font>
      <b/>
      <sz val="12"/>
      <name val="MS Sans Serif"/>
    </font>
    <font>
      <b/>
      <sz val="12"/>
      <color indexed="8"/>
      <name val="MS Sans Serif"/>
      <family val="2"/>
    </font>
    <font>
      <b/>
      <u/>
      <sz val="12"/>
      <color indexed="8"/>
      <name val="MS Sans Serif"/>
      <family val="2"/>
    </font>
    <font>
      <sz val="12"/>
      <name val="MS Sans Serif"/>
      <family val="2"/>
    </font>
    <font>
      <sz val="12"/>
      <name val="MS Sans Serif"/>
    </font>
    <font>
      <sz val="11"/>
      <color rgb="FF9C570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color rgb="FF9C5700"/>
      <name val="Arial"/>
      <family val="2"/>
    </font>
    <font>
      <sz val="11"/>
      <color rgb="FF9C5700"/>
      <name val="Arial"/>
      <family val="2"/>
    </font>
    <font>
      <b/>
      <i/>
      <sz val="26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  <font>
      <b/>
      <i/>
      <sz val="10"/>
      <name val="Arial"/>
      <family val="2"/>
    </font>
    <font>
      <sz val="10"/>
      <color indexed="16"/>
      <name val="Arial"/>
      <family val="2"/>
    </font>
    <font>
      <b/>
      <sz val="10"/>
      <color indexed="60"/>
      <name val="Arial"/>
      <family val="2"/>
    </font>
    <font>
      <sz val="10"/>
      <name val="MS Sans Serif"/>
    </font>
    <font>
      <sz val="14"/>
      <name val="MS Sans Serif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1"/>
      <name val="BankGothic Md BT"/>
      <family val="2"/>
    </font>
    <font>
      <b/>
      <sz val="2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2"/>
      <color theme="0" tint="-0.499984740745262"/>
      <name val="Times New Roman"/>
      <family val="1"/>
    </font>
    <font>
      <u/>
      <sz val="12"/>
      <color theme="0" tint="-0.499984740745262"/>
      <name val="Times New Roman"/>
      <family val="1"/>
    </font>
    <font>
      <sz val="11"/>
      <color theme="0" tint="-0.499984740745262"/>
      <name val="Times New Roman"/>
      <family val="1"/>
    </font>
    <font>
      <b/>
      <i/>
      <u/>
      <sz val="12"/>
      <color rgb="FFFF0000"/>
      <name val="Times New Roman"/>
      <family val="1"/>
    </font>
    <font>
      <sz val="10"/>
      <color theme="0" tint="-0.499984740745262"/>
      <name val="MS Sans Serif"/>
    </font>
    <font>
      <sz val="10"/>
      <name val="Times New Roman"/>
      <family val="1"/>
    </font>
    <font>
      <sz val="14"/>
      <color theme="0" tint="-0.49998474074526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mediumGray"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7" borderId="0" applyNumberFormat="0" applyBorder="0" applyAlignment="0" applyProtection="0"/>
    <xf numFmtId="9" fontId="2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2" xfId="0" applyFont="1" applyBorder="1"/>
    <xf numFmtId="0" fontId="0" fillId="0" borderId="9" xfId="0" applyBorder="1"/>
    <xf numFmtId="0" fontId="0" fillId="0" borderId="21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2" xfId="0" applyBorder="1"/>
    <xf numFmtId="5" fontId="0" fillId="0" borderId="5" xfId="0" applyNumberFormat="1" applyBorder="1"/>
    <xf numFmtId="0" fontId="4" fillId="0" borderId="0" xfId="0" applyFont="1"/>
    <xf numFmtId="0" fontId="0" fillId="0" borderId="0" xfId="0" quotePrefix="1"/>
    <xf numFmtId="0" fontId="2" fillId="0" borderId="12" xfId="0" applyFont="1" applyBorder="1"/>
    <xf numFmtId="0" fontId="2" fillId="0" borderId="21" xfId="0" applyFont="1" applyBorder="1"/>
    <xf numFmtId="0" fontId="7" fillId="0" borderId="21" xfId="0" applyFont="1" applyBorder="1"/>
    <xf numFmtId="0" fontId="7" fillId="0" borderId="8" xfId="0" applyFont="1" applyBorder="1"/>
    <xf numFmtId="5" fontId="5" fillId="4" borderId="0" xfId="0" applyNumberFormat="1" applyFont="1" applyFill="1"/>
    <xf numFmtId="5" fontId="6" fillId="4" borderId="0" xfId="0" applyNumberFormat="1" applyFont="1" applyFill="1"/>
    <xf numFmtId="0" fontId="6" fillId="4" borderId="0" xfId="0" applyFont="1" applyFill="1"/>
    <xf numFmtId="5" fontId="5" fillId="4" borderId="2" xfId="0" applyNumberFormat="1" applyFont="1" applyFill="1" applyBorder="1"/>
    <xf numFmtId="0" fontId="0" fillId="0" borderId="0" xfId="0" applyAlignment="1">
      <alignment horizontal="right"/>
    </xf>
    <xf numFmtId="5" fontId="6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12" fillId="7" borderId="43" xfId="1" applyFont="1" applyBorder="1"/>
    <xf numFmtId="0" fontId="12" fillId="7" borderId="42" xfId="1" applyFont="1" applyBorder="1"/>
    <xf numFmtId="0" fontId="13" fillId="7" borderId="42" xfId="1" applyFont="1" applyBorder="1"/>
    <xf numFmtId="164" fontId="12" fillId="7" borderId="42" xfId="1" applyNumberFormat="1" applyFont="1" applyBorder="1"/>
    <xf numFmtId="0" fontId="13" fillId="7" borderId="44" xfId="1" applyFont="1" applyBorder="1"/>
    <xf numFmtId="0" fontId="12" fillId="7" borderId="45" xfId="1" applyFont="1" applyBorder="1"/>
    <xf numFmtId="0" fontId="12" fillId="7" borderId="0" xfId="1" applyFont="1" applyBorder="1"/>
    <xf numFmtId="0" fontId="13" fillId="7" borderId="0" xfId="1" applyFont="1" applyBorder="1"/>
    <xf numFmtId="164" fontId="12" fillId="7" borderId="0" xfId="1" applyNumberFormat="1" applyFont="1" applyBorder="1"/>
    <xf numFmtId="0" fontId="13" fillId="7" borderId="46" xfId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7" borderId="47" xfId="1" applyFont="1" applyBorder="1"/>
    <xf numFmtId="0" fontId="12" fillId="7" borderId="1" xfId="1" applyFont="1" applyBorder="1"/>
    <xf numFmtId="0" fontId="13" fillId="7" borderId="1" xfId="1" applyFont="1" applyBorder="1"/>
    <xf numFmtId="164" fontId="12" fillId="7" borderId="1" xfId="1" applyNumberFormat="1" applyFont="1" applyBorder="1"/>
    <xf numFmtId="0" fontId="13" fillId="7" borderId="48" xfId="1" applyFont="1" applyBorder="1" applyAlignment="1">
      <alignment horizontal="left" vertical="center"/>
    </xf>
    <xf numFmtId="0" fontId="14" fillId="0" borderId="0" xfId="0" applyFont="1"/>
    <xf numFmtId="2" fontId="11" fillId="0" borderId="0" xfId="0" applyNumberFormat="1" applyFont="1"/>
    <xf numFmtId="0" fontId="11" fillId="0" borderId="5" xfId="0" applyFont="1" applyBorder="1"/>
    <xf numFmtId="164" fontId="11" fillId="0" borderId="5" xfId="0" applyNumberFormat="1" applyFont="1" applyBorder="1"/>
    <xf numFmtId="165" fontId="11" fillId="4" borderId="4" xfId="0" applyNumberFormat="1" applyFont="1" applyFill="1" applyBorder="1"/>
    <xf numFmtId="0" fontId="11" fillId="0" borderId="6" xfId="0" applyFont="1" applyBorder="1"/>
    <xf numFmtId="164" fontId="11" fillId="0" borderId="0" xfId="0" applyNumberFormat="1" applyFont="1"/>
    <xf numFmtId="165" fontId="11" fillId="4" borderId="32" xfId="0" applyNumberFormat="1" applyFont="1" applyFill="1" applyBorder="1"/>
    <xf numFmtId="0" fontId="11" fillId="0" borderId="7" xfId="0" applyFont="1" applyBorder="1"/>
    <xf numFmtId="0" fontId="11" fillId="0" borderId="8" xfId="0" applyFont="1" applyBorder="1"/>
    <xf numFmtId="0" fontId="15" fillId="0" borderId="2" xfId="0" applyFont="1" applyBorder="1"/>
    <xf numFmtId="164" fontId="11" fillId="0" borderId="2" xfId="0" applyNumberFormat="1" applyFont="1" applyBorder="1" applyAlignment="1">
      <alignment horizontal="right"/>
    </xf>
    <xf numFmtId="165" fontId="15" fillId="4" borderId="2" xfId="0" applyNumberFormat="1" applyFont="1" applyFill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5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14" xfId="0" applyFont="1" applyBorder="1"/>
    <xf numFmtId="0" fontId="11" fillId="0" borderId="3" xfId="0" applyFont="1" applyBorder="1"/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16" xfId="0" quotePrefix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1" fillId="0" borderId="18" xfId="0" applyFont="1" applyBorder="1"/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5" fillId="0" borderId="30" xfId="0" applyFont="1" applyBorder="1"/>
    <xf numFmtId="0" fontId="11" fillId="0" borderId="32" xfId="0" applyFont="1" applyBorder="1"/>
    <xf numFmtId="0" fontId="11" fillId="0" borderId="32" xfId="0" applyFont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5" fillId="2" borderId="33" xfId="0" applyFont="1" applyFill="1" applyBorder="1"/>
    <xf numFmtId="0" fontId="15" fillId="0" borderId="10" xfId="0" applyFont="1" applyBorder="1"/>
    <xf numFmtId="0" fontId="15" fillId="0" borderId="11" xfId="0" applyFont="1" applyBorder="1"/>
    <xf numFmtId="0" fontId="15" fillId="0" borderId="11" xfId="0" applyFont="1" applyBorder="1" applyAlignment="1">
      <alignment horizontal="center"/>
    </xf>
    <xf numFmtId="2" fontId="11" fillId="0" borderId="11" xfId="0" applyNumberFormat="1" applyFont="1" applyBorder="1" applyAlignment="1">
      <alignment horizontal="right"/>
    </xf>
    <xf numFmtId="1" fontId="15" fillId="4" borderId="33" xfId="0" applyNumberFormat="1" applyFont="1" applyFill="1" applyBorder="1" applyAlignment="1">
      <alignment horizontal="center"/>
    </xf>
    <xf numFmtId="2" fontId="15" fillId="2" borderId="33" xfId="0" applyNumberFormat="1" applyFont="1" applyFill="1" applyBorder="1" applyAlignment="1">
      <alignment horizontal="center"/>
    </xf>
    <xf numFmtId="0" fontId="11" fillId="2" borderId="33" xfId="0" applyFont="1" applyFill="1" applyBorder="1"/>
    <xf numFmtId="2" fontId="15" fillId="0" borderId="11" xfId="0" applyNumberFormat="1" applyFont="1" applyBorder="1" applyAlignment="1">
      <alignment horizontal="right"/>
    </xf>
    <xf numFmtId="2" fontId="15" fillId="4" borderId="33" xfId="0" applyNumberFormat="1" applyFont="1" applyFill="1" applyBorder="1" applyAlignment="1">
      <alignment horizontal="center"/>
    </xf>
    <xf numFmtId="0" fontId="11" fillId="0" borderId="12" xfId="0" applyFont="1" applyBorder="1"/>
    <xf numFmtId="0" fontId="15" fillId="0" borderId="1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0" borderId="2" xfId="0" applyNumberFormat="1" applyFont="1" applyBorder="1"/>
    <xf numFmtId="164" fontId="15" fillId="0" borderId="9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21" xfId="0" applyFont="1" applyBorder="1"/>
    <xf numFmtId="164" fontId="15" fillId="0" borderId="36" xfId="0" applyNumberFormat="1" applyFont="1" applyBorder="1"/>
    <xf numFmtId="2" fontId="15" fillId="4" borderId="36" xfId="0" applyNumberFormat="1" applyFont="1" applyFill="1" applyBorder="1"/>
    <xf numFmtId="0" fontId="18" fillId="0" borderId="30" xfId="0" applyFont="1" applyBorder="1"/>
    <xf numFmtId="0" fontId="19" fillId="0" borderId="32" xfId="0" applyFont="1" applyBorder="1"/>
    <xf numFmtId="0" fontId="11" fillId="0" borderId="30" xfId="0" applyFont="1" applyBorder="1"/>
    <xf numFmtId="164" fontId="15" fillId="4" borderId="36" xfId="0" applyNumberFormat="1" applyFont="1" applyFill="1" applyBorder="1"/>
    <xf numFmtId="0" fontId="11" fillId="0" borderId="37" xfId="0" applyFont="1" applyBorder="1"/>
    <xf numFmtId="0" fontId="18" fillId="0" borderId="21" xfId="0" applyFont="1" applyBorder="1"/>
    <xf numFmtId="0" fontId="19" fillId="0" borderId="0" xfId="0" applyFont="1"/>
    <xf numFmtId="164" fontId="15" fillId="5" borderId="40" xfId="0" applyNumberFormat="1" applyFont="1" applyFill="1" applyBorder="1"/>
    <xf numFmtId="2" fontId="15" fillId="4" borderId="40" xfId="0" applyNumberFormat="1" applyFont="1" applyFill="1" applyBorder="1"/>
    <xf numFmtId="164" fontId="15" fillId="5" borderId="36" xfId="0" applyNumberFormat="1" applyFont="1" applyFill="1" applyBorder="1"/>
    <xf numFmtId="0" fontId="11" fillId="0" borderId="49" xfId="0" applyFont="1" applyBorder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6" fontId="28" fillId="0" borderId="0" xfId="0" applyNumberFormat="1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9" fillId="0" borderId="0" xfId="0" applyFont="1"/>
    <xf numFmtId="0" fontId="0" fillId="0" borderId="50" xfId="0" applyBorder="1"/>
    <xf numFmtId="0" fontId="30" fillId="0" borderId="51" xfId="0" applyFont="1" applyBorder="1" applyAlignment="1">
      <alignment horizontal="right"/>
    </xf>
    <xf numFmtId="5" fontId="32" fillId="0" borderId="51" xfId="0" applyNumberFormat="1" applyFont="1" applyBorder="1" applyAlignment="1">
      <alignment horizontal="center"/>
    </xf>
    <xf numFmtId="0" fontId="0" fillId="0" borderId="52" xfId="0" applyBorder="1"/>
    <xf numFmtId="0" fontId="23" fillId="0" borderId="0" xfId="0" applyFont="1" applyAlignment="1">
      <alignment horizontal="right"/>
    </xf>
    <xf numFmtId="5" fontId="23" fillId="0" borderId="0" xfId="0" applyNumberFormat="1" applyFont="1" applyAlignment="1">
      <alignment horizontal="center"/>
    </xf>
    <xf numFmtId="0" fontId="30" fillId="0" borderId="32" xfId="0" applyFont="1" applyBorder="1" applyAlignment="1">
      <alignment horizontal="right"/>
    </xf>
    <xf numFmtId="5" fontId="32" fillId="0" borderId="32" xfId="0" applyNumberFormat="1" applyFont="1" applyBorder="1" applyAlignment="1">
      <alignment horizontal="center"/>
    </xf>
    <xf numFmtId="0" fontId="0" fillId="0" borderId="54" xfId="0" applyBorder="1"/>
    <xf numFmtId="0" fontId="23" fillId="0" borderId="0" xfId="0" applyFont="1" applyAlignment="1">
      <alignment horizontal="center"/>
    </xf>
    <xf numFmtId="37" fontId="25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center"/>
    </xf>
    <xf numFmtId="0" fontId="23" fillId="0" borderId="50" xfId="0" applyFont="1" applyBorder="1"/>
    <xf numFmtId="0" fontId="34" fillId="0" borderId="52" xfId="0" applyFont="1" applyBorder="1"/>
    <xf numFmtId="5" fontId="0" fillId="0" borderId="0" xfId="0" applyNumberFormat="1"/>
    <xf numFmtId="0" fontId="35" fillId="0" borderId="58" xfId="0" applyFont="1" applyBorder="1"/>
    <xf numFmtId="0" fontId="30" fillId="0" borderId="0" xfId="0" applyFont="1" applyAlignment="1">
      <alignment horizontal="right"/>
    </xf>
    <xf numFmtId="5" fontId="32" fillId="0" borderId="0" xfId="0" applyNumberFormat="1" applyFont="1" applyAlignment="1">
      <alignment horizontal="center"/>
    </xf>
    <xf numFmtId="0" fontId="34" fillId="0" borderId="59" xfId="0" applyFont="1" applyBorder="1"/>
    <xf numFmtId="167" fontId="23" fillId="0" borderId="0" xfId="0" applyNumberFormat="1" applyFont="1" applyAlignment="1">
      <alignment horizontal="center"/>
    </xf>
    <xf numFmtId="0" fontId="35" fillId="0" borderId="53" xfId="0" applyFont="1" applyBorder="1"/>
    <xf numFmtId="0" fontId="34" fillId="0" borderId="54" xfId="0" applyFont="1" applyBorder="1"/>
    <xf numFmtId="0" fontId="35" fillId="0" borderId="0" xfId="0" applyFont="1"/>
    <xf numFmtId="5" fontId="2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5" fontId="36" fillId="0" borderId="0" xfId="0" applyNumberFormat="1" applyFont="1" applyAlignment="1">
      <alignment horizontal="center"/>
    </xf>
    <xf numFmtId="164" fontId="20" fillId="4" borderId="0" xfId="0" applyNumberFormat="1" applyFont="1" applyFill="1"/>
    <xf numFmtId="2" fontId="15" fillId="4" borderId="0" xfId="0" applyNumberFormat="1" applyFont="1" applyFill="1"/>
    <xf numFmtId="0" fontId="11" fillId="0" borderId="0" xfId="0" applyFont="1" applyAlignment="1">
      <alignment horizontal="center"/>
    </xf>
    <xf numFmtId="0" fontId="15" fillId="4" borderId="24" xfId="0" applyFont="1" applyFill="1" applyBorder="1" applyAlignment="1">
      <alignment horizontal="center"/>
    </xf>
    <xf numFmtId="0" fontId="11" fillId="0" borderId="56" xfId="0" applyFont="1" applyBorder="1"/>
    <xf numFmtId="0" fontId="11" fillId="0" borderId="56" xfId="0" applyFont="1" applyBorder="1" applyAlignment="1">
      <alignment horizontal="center" vertical="center"/>
    </xf>
    <xf numFmtId="0" fontId="16" fillId="2" borderId="61" xfId="0" applyFont="1" applyFill="1" applyBorder="1" applyAlignment="1">
      <alignment horizontal="center"/>
    </xf>
    <xf numFmtId="0" fontId="16" fillId="2" borderId="62" xfId="0" applyFont="1" applyFill="1" applyBorder="1" applyAlignment="1">
      <alignment horizontal="center"/>
    </xf>
    <xf numFmtId="0" fontId="16" fillId="2" borderId="63" xfId="0" applyFont="1" applyFill="1" applyBorder="1" applyAlignment="1">
      <alignment horizontal="center"/>
    </xf>
    <xf numFmtId="0" fontId="11" fillId="3" borderId="64" xfId="0" applyFont="1" applyFill="1" applyBorder="1" applyAlignment="1">
      <alignment horizontal="center"/>
    </xf>
    <xf numFmtId="0" fontId="11" fillId="3" borderId="65" xfId="0" applyFont="1" applyFill="1" applyBorder="1" applyAlignment="1">
      <alignment horizontal="center"/>
    </xf>
    <xf numFmtId="0" fontId="11" fillId="3" borderId="66" xfId="0" applyFont="1" applyFill="1" applyBorder="1" applyAlignment="1">
      <alignment horizontal="center"/>
    </xf>
    <xf numFmtId="0" fontId="11" fillId="3" borderId="62" xfId="0" applyFont="1" applyFill="1" applyBorder="1" applyAlignment="1">
      <alignment horizontal="center"/>
    </xf>
    <xf numFmtId="9" fontId="15" fillId="6" borderId="2" xfId="2" applyFont="1" applyFill="1" applyBorder="1" applyAlignment="1" applyProtection="1">
      <alignment horizontal="center"/>
      <protection locked="0"/>
    </xf>
    <xf numFmtId="3" fontId="15" fillId="6" borderId="41" xfId="0" applyNumberFormat="1" applyFont="1" applyFill="1" applyBorder="1" applyAlignment="1" applyProtection="1">
      <alignment horizontal="center"/>
      <protection locked="0"/>
    </xf>
    <xf numFmtId="0" fontId="15" fillId="2" borderId="24" xfId="0" applyFont="1" applyFill="1" applyBorder="1" applyAlignment="1">
      <alignment horizontal="center"/>
    </xf>
    <xf numFmtId="0" fontId="12" fillId="7" borderId="67" xfId="1" applyFont="1" applyBorder="1"/>
    <xf numFmtId="0" fontId="12" fillId="7" borderId="68" xfId="1" applyFont="1" applyBorder="1"/>
    <xf numFmtId="0" fontId="12" fillId="7" borderId="69" xfId="1" applyFont="1" applyBorder="1"/>
    <xf numFmtId="0" fontId="0" fillId="0" borderId="58" xfId="0" applyBorder="1"/>
    <xf numFmtId="0" fontId="0" fillId="0" borderId="59" xfId="0" applyBorder="1"/>
    <xf numFmtId="0" fontId="0" fillId="8" borderId="70" xfId="0" applyFill="1" applyBorder="1"/>
    <xf numFmtId="5" fontId="25" fillId="8" borderId="72" xfId="0" applyNumberFormat="1" applyFont="1" applyFill="1" applyBorder="1" applyAlignment="1">
      <alignment horizontal="center"/>
    </xf>
    <xf numFmtId="0" fontId="23" fillId="8" borderId="71" xfId="0" applyFont="1" applyFill="1" applyBorder="1"/>
    <xf numFmtId="0" fontId="23" fillId="9" borderId="72" xfId="0" applyFont="1" applyFill="1" applyBorder="1" applyAlignment="1">
      <alignment horizontal="right"/>
    </xf>
    <xf numFmtId="0" fontId="23" fillId="9" borderId="55" xfId="0" applyFont="1" applyFill="1" applyBorder="1"/>
    <xf numFmtId="0" fontId="23" fillId="9" borderId="56" xfId="0" applyFont="1" applyFill="1" applyBorder="1" applyAlignment="1">
      <alignment horizontal="right"/>
    </xf>
    <xf numFmtId="5" fontId="25" fillId="9" borderId="56" xfId="0" applyNumberFormat="1" applyFont="1" applyFill="1" applyBorder="1" applyAlignment="1">
      <alignment horizontal="center"/>
    </xf>
    <xf numFmtId="0" fontId="0" fillId="9" borderId="57" xfId="0" applyFill="1" applyBorder="1"/>
    <xf numFmtId="1" fontId="15" fillId="6" borderId="3" xfId="0" applyNumberFormat="1" applyFont="1" applyFill="1" applyBorder="1" applyAlignment="1" applyProtection="1">
      <alignment horizontal="center"/>
      <protection locked="0"/>
    </xf>
    <xf numFmtId="1" fontId="15" fillId="6" borderId="30" xfId="0" applyNumberFormat="1" applyFont="1" applyFill="1" applyBorder="1" applyAlignment="1" applyProtection="1">
      <alignment horizontal="center"/>
      <protection locked="0"/>
    </xf>
    <xf numFmtId="0" fontId="11" fillId="0" borderId="31" xfId="0" applyFont="1" applyBorder="1"/>
    <xf numFmtId="0" fontId="15" fillId="6" borderId="38" xfId="0" applyFont="1" applyFill="1" applyBorder="1" applyAlignment="1" applyProtection="1">
      <alignment horizontal="center"/>
      <protection locked="0"/>
    </xf>
    <xf numFmtId="0" fontId="15" fillId="6" borderId="39" xfId="0" applyFont="1" applyFill="1" applyBorder="1" applyAlignment="1" applyProtection="1">
      <alignment horizontal="center"/>
      <protection locked="0"/>
    </xf>
    <xf numFmtId="0" fontId="15" fillId="6" borderId="36" xfId="0" applyFont="1" applyFill="1" applyBorder="1" applyAlignment="1" applyProtection="1">
      <alignment horizontal="center"/>
      <protection locked="0"/>
    </xf>
    <xf numFmtId="0" fontId="15" fillId="6" borderId="60" xfId="0" applyFont="1" applyFill="1" applyBorder="1" applyAlignment="1" applyProtection="1">
      <alignment horizontal="center"/>
      <protection locked="0"/>
    </xf>
    <xf numFmtId="0" fontId="2" fillId="0" borderId="0" xfId="0" applyFont="1"/>
    <xf numFmtId="2" fontId="15" fillId="4" borderId="73" xfId="0" applyNumberFormat="1" applyFont="1" applyFill="1" applyBorder="1"/>
    <xf numFmtId="164" fontId="20" fillId="4" borderId="73" xfId="0" applyNumberFormat="1" applyFont="1" applyFill="1" applyBorder="1"/>
    <xf numFmtId="0" fontId="0" fillId="0" borderId="12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1" fillId="6" borderId="43" xfId="0" applyFont="1" applyFill="1" applyBorder="1" applyAlignment="1" applyProtection="1">
      <alignment horizontal="center"/>
      <protection locked="0"/>
    </xf>
    <xf numFmtId="0" fontId="11" fillId="6" borderId="44" xfId="0" applyFont="1" applyFill="1" applyBorder="1" applyAlignment="1" applyProtection="1">
      <alignment horizontal="center"/>
      <protection locked="0"/>
    </xf>
    <xf numFmtId="0" fontId="11" fillId="6" borderId="45" xfId="0" applyFont="1" applyFill="1" applyBorder="1" applyAlignment="1" applyProtection="1">
      <alignment horizontal="center"/>
      <protection locked="0"/>
    </xf>
    <xf numFmtId="0" fontId="11" fillId="6" borderId="46" xfId="0" applyFont="1" applyFill="1" applyBorder="1" applyAlignment="1" applyProtection="1">
      <alignment horizontal="center"/>
      <protection locked="0"/>
    </xf>
    <xf numFmtId="0" fontId="11" fillId="6" borderId="47" xfId="0" applyFont="1" applyFill="1" applyBorder="1" applyAlignment="1" applyProtection="1">
      <alignment horizontal="center"/>
      <protection locked="0"/>
    </xf>
    <xf numFmtId="0" fontId="11" fillId="6" borderId="48" xfId="0" applyFont="1" applyFill="1" applyBorder="1" applyAlignment="1" applyProtection="1">
      <alignment horizontal="center"/>
      <protection locked="0"/>
    </xf>
    <xf numFmtId="0" fontId="10" fillId="6" borderId="43" xfId="0" applyFont="1" applyFill="1" applyBorder="1" applyAlignment="1" applyProtection="1">
      <alignment horizontal="left" vertical="top"/>
      <protection locked="0"/>
    </xf>
    <xf numFmtId="0" fontId="10" fillId="6" borderId="42" xfId="0" applyFont="1" applyFill="1" applyBorder="1" applyAlignment="1" applyProtection="1">
      <alignment horizontal="left" vertical="top"/>
      <protection locked="0"/>
    </xf>
    <xf numFmtId="0" fontId="10" fillId="6" borderId="44" xfId="0" applyFont="1" applyFill="1" applyBorder="1" applyAlignment="1" applyProtection="1">
      <alignment horizontal="left" vertical="top"/>
      <protection locked="0"/>
    </xf>
    <xf numFmtId="0" fontId="10" fillId="6" borderId="45" xfId="0" applyFont="1" applyFill="1" applyBorder="1" applyAlignment="1" applyProtection="1">
      <alignment horizontal="left" vertical="top"/>
      <protection locked="0"/>
    </xf>
    <xf numFmtId="0" fontId="10" fillId="6" borderId="0" xfId="0" applyFont="1" applyFill="1" applyAlignment="1" applyProtection="1">
      <alignment horizontal="left" vertical="top"/>
      <protection locked="0"/>
    </xf>
    <xf numFmtId="0" fontId="10" fillId="6" borderId="46" xfId="0" applyFont="1" applyFill="1" applyBorder="1" applyAlignment="1" applyProtection="1">
      <alignment horizontal="left" vertical="top"/>
      <protection locked="0"/>
    </xf>
    <xf numFmtId="0" fontId="10" fillId="6" borderId="47" xfId="0" applyFont="1" applyFill="1" applyBorder="1" applyAlignment="1" applyProtection="1">
      <alignment horizontal="left" vertical="top"/>
      <protection locked="0"/>
    </xf>
    <xf numFmtId="0" fontId="10" fillId="6" borderId="1" xfId="0" applyFont="1" applyFill="1" applyBorder="1" applyAlignment="1" applyProtection="1">
      <alignment horizontal="left" vertical="top"/>
      <protection locked="0"/>
    </xf>
    <xf numFmtId="0" fontId="10" fillId="6" borderId="48" xfId="0" applyFont="1" applyFill="1" applyBorder="1" applyAlignment="1" applyProtection="1">
      <alignment horizontal="left" vertical="top"/>
      <protection locked="0"/>
    </xf>
    <xf numFmtId="0" fontId="12" fillId="7" borderId="67" xfId="1" applyFont="1" applyBorder="1" applyAlignment="1">
      <alignment horizontal="left"/>
    </xf>
    <xf numFmtId="0" fontId="12" fillId="7" borderId="68" xfId="1" applyFont="1" applyBorder="1" applyAlignment="1">
      <alignment horizontal="left"/>
    </xf>
    <xf numFmtId="0" fontId="12" fillId="7" borderId="69" xfId="1" applyFont="1" applyBorder="1" applyAlignment="1">
      <alignment horizontal="left"/>
    </xf>
  </cellXfs>
  <cellStyles count="3">
    <cellStyle name="Neutral" xfId="1" builtinId="2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19051</xdr:rowOff>
    </xdr:from>
    <xdr:to>
      <xdr:col>1</xdr:col>
      <xdr:colOff>3009900</xdr:colOff>
      <xdr:row>6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32766C-9406-4BA9-A621-BD3DD6554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4" y="266701"/>
          <a:ext cx="2867026" cy="233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45BA4-4393-4178-92DF-DDFDCA29583D}">
  <sheetPr>
    <pageSetUpPr fitToPage="1"/>
  </sheetPr>
  <dimension ref="A1:F111"/>
  <sheetViews>
    <sheetView showGridLines="0" showZeros="0" tabSelected="1" zoomScaleNormal="100" workbookViewId="0">
      <selection activeCell="A51" sqref="A51"/>
    </sheetView>
  </sheetViews>
  <sheetFormatPr defaultRowHeight="12.75" x14ac:dyDescent="0.2"/>
  <cols>
    <col min="1" max="1" width="48.28515625" customWidth="1"/>
    <col min="2" max="2" width="96.85546875" customWidth="1"/>
    <col min="3" max="3" width="9.5703125" customWidth="1"/>
    <col min="4" max="4" width="14.28515625" customWidth="1"/>
    <col min="5" max="5" width="17.7109375" customWidth="1"/>
    <col min="6" max="6" width="11.85546875" customWidth="1"/>
    <col min="7" max="7" width="9" customWidth="1"/>
  </cols>
  <sheetData>
    <row r="1" spans="1:6" ht="33.75" thickBot="1" x14ac:dyDescent="0.5">
      <c r="A1" s="1" t="s">
        <v>0</v>
      </c>
    </row>
    <row r="2" spans="1:6" ht="15.75" thickTop="1" x14ac:dyDescent="0.2">
      <c r="A2" s="217" t="s">
        <v>1</v>
      </c>
      <c r="B2" s="218"/>
      <c r="C2" s="219"/>
      <c r="D2" s="211"/>
      <c r="E2" s="212"/>
      <c r="F2" s="26"/>
    </row>
    <row r="3" spans="1:6" ht="15" x14ac:dyDescent="0.2">
      <c r="A3" s="220" t="s">
        <v>97</v>
      </c>
      <c r="B3" s="221"/>
      <c r="C3" s="222"/>
      <c r="D3" s="213"/>
      <c r="E3" s="214"/>
      <c r="F3" s="26"/>
    </row>
    <row r="4" spans="1:6" ht="15" x14ac:dyDescent="0.2">
      <c r="A4" s="220" t="s">
        <v>98</v>
      </c>
      <c r="B4" s="221"/>
      <c r="C4" s="222"/>
      <c r="D4" s="213"/>
      <c r="E4" s="214"/>
      <c r="F4" s="26"/>
    </row>
    <row r="5" spans="1:6" ht="15" x14ac:dyDescent="0.2">
      <c r="A5" s="220" t="s">
        <v>2</v>
      </c>
      <c r="B5" s="221"/>
      <c r="C5" s="222"/>
      <c r="D5" s="213"/>
      <c r="E5" s="214"/>
      <c r="F5" s="128"/>
    </row>
    <row r="6" spans="1:6" ht="15" x14ac:dyDescent="0.2">
      <c r="A6" s="220" t="s">
        <v>3</v>
      </c>
      <c r="B6" s="221"/>
      <c r="C6" s="222"/>
      <c r="D6" s="213"/>
      <c r="E6" s="214"/>
      <c r="F6" s="26"/>
    </row>
    <row r="7" spans="1:6" ht="15.75" thickBot="1" x14ac:dyDescent="0.25">
      <c r="A7" s="223" t="s">
        <v>4</v>
      </c>
      <c r="B7" s="224"/>
      <c r="C7" s="225"/>
      <c r="D7" s="215"/>
      <c r="E7" s="216"/>
      <c r="F7" s="26"/>
    </row>
    <row r="8" spans="1:6" ht="15.75" thickTop="1" x14ac:dyDescent="0.25">
      <c r="A8" s="27" t="s">
        <v>5</v>
      </c>
      <c r="B8" s="28"/>
      <c r="C8" s="29"/>
      <c r="D8" s="30">
        <f>D54</f>
        <v>0</v>
      </c>
      <c r="E8" s="31" t="s">
        <v>6</v>
      </c>
      <c r="F8" s="26"/>
    </row>
    <row r="9" spans="1:6" s="25" customFormat="1" ht="15.75" x14ac:dyDescent="0.25">
      <c r="A9" s="32" t="s">
        <v>7</v>
      </c>
      <c r="B9" s="33"/>
      <c r="C9" s="34"/>
      <c r="D9" s="35">
        <f>D55</f>
        <v>0</v>
      </c>
      <c r="E9" s="36" t="s">
        <v>6</v>
      </c>
      <c r="F9" s="37"/>
    </row>
    <row r="10" spans="1:6" s="25" customFormat="1" ht="16.5" thickBot="1" x14ac:dyDescent="0.3">
      <c r="A10" s="38" t="s">
        <v>8</v>
      </c>
      <c r="B10" s="39"/>
      <c r="C10" s="40"/>
      <c r="D10" s="41">
        <f>D56</f>
        <v>0</v>
      </c>
      <c r="E10" s="42" t="s">
        <v>6</v>
      </c>
      <c r="F10" s="37"/>
    </row>
    <row r="11" spans="1:6" ht="34.5" thickTop="1" thickBot="1" x14ac:dyDescent="0.5">
      <c r="A11" s="43" t="s">
        <v>9</v>
      </c>
      <c r="B11" s="26"/>
      <c r="C11" s="26"/>
      <c r="D11" s="44"/>
      <c r="E11" s="26"/>
      <c r="F11" s="26"/>
    </row>
    <row r="12" spans="1:6" ht="13.5" thickTop="1" x14ac:dyDescent="0.2">
      <c r="A12" s="195"/>
      <c r="B12" s="45" t="s">
        <v>10</v>
      </c>
      <c r="C12" s="45"/>
      <c r="D12" s="46"/>
      <c r="E12" s="47">
        <f>+A12*2*1*2*32/325851</f>
        <v>0</v>
      </c>
      <c r="F12" s="48" t="s">
        <v>11</v>
      </c>
    </row>
    <row r="13" spans="1:6" x14ac:dyDescent="0.2">
      <c r="A13" s="196"/>
      <c r="B13" s="26" t="s">
        <v>12</v>
      </c>
      <c r="C13" s="26"/>
      <c r="D13" s="49"/>
      <c r="E13" s="50">
        <f>+A13*3*1*2*32/325851</f>
        <v>0</v>
      </c>
      <c r="F13" s="51" t="s">
        <v>11</v>
      </c>
    </row>
    <row r="14" spans="1:6" x14ac:dyDescent="0.2">
      <c r="A14" s="196"/>
      <c r="B14" s="26" t="s">
        <v>13</v>
      </c>
      <c r="C14" s="26"/>
      <c r="D14" s="49"/>
      <c r="E14" s="50">
        <f>+(A14*55.1*20*2*32)/325851</f>
        <v>0</v>
      </c>
      <c r="F14" s="51" t="s">
        <v>11</v>
      </c>
    </row>
    <row r="15" spans="1:6" ht="13.5" thickBot="1" x14ac:dyDescent="0.25">
      <c r="A15" s="52" t="s">
        <v>14</v>
      </c>
      <c r="B15" s="53" t="s">
        <v>15</v>
      </c>
      <c r="C15" s="53"/>
      <c r="D15" s="54" t="s">
        <v>16</v>
      </c>
      <c r="E15" s="55">
        <f>+SUM(E12:E14)</f>
        <v>0</v>
      </c>
      <c r="F15" s="56" t="s">
        <v>11</v>
      </c>
    </row>
    <row r="16" spans="1:6" ht="34.5" thickTop="1" thickBot="1" x14ac:dyDescent="0.5">
      <c r="A16" s="43" t="s">
        <v>17</v>
      </c>
      <c r="B16" s="26"/>
      <c r="C16" s="26"/>
      <c r="D16" s="26"/>
      <c r="E16" s="26"/>
      <c r="F16" s="26"/>
    </row>
    <row r="17" spans="1:6" ht="14.25" thickTop="1" thickBot="1" x14ac:dyDescent="0.25">
      <c r="A17" s="57" t="s">
        <v>18</v>
      </c>
      <c r="B17" s="58"/>
      <c r="C17" s="59" t="s">
        <v>19</v>
      </c>
      <c r="D17" s="60" t="s">
        <v>20</v>
      </c>
      <c r="E17" s="61" t="s">
        <v>21</v>
      </c>
      <c r="F17" s="62"/>
    </row>
    <row r="18" spans="1:6" ht="13.5" thickTop="1" x14ac:dyDescent="0.2">
      <c r="A18" s="63" t="s">
        <v>22</v>
      </c>
      <c r="B18" s="64" t="s">
        <v>23</v>
      </c>
      <c r="C18" s="65" t="s">
        <v>127</v>
      </c>
      <c r="D18" s="66" t="s">
        <v>128</v>
      </c>
      <c r="E18" s="67" t="s">
        <v>24</v>
      </c>
      <c r="F18" s="68" t="s">
        <v>25</v>
      </c>
    </row>
    <row r="19" spans="1:6" ht="13.5" thickBot="1" x14ac:dyDescent="0.25">
      <c r="A19" s="69" t="s">
        <v>26</v>
      </c>
      <c r="B19" s="70"/>
      <c r="C19" s="71" t="s">
        <v>27</v>
      </c>
      <c r="D19" s="69" t="s">
        <v>28</v>
      </c>
      <c r="E19" s="69" t="s">
        <v>29</v>
      </c>
      <c r="F19" s="72" t="s">
        <v>30</v>
      </c>
    </row>
    <row r="20" spans="1:6" ht="13.5" thickBot="1" x14ac:dyDescent="0.25">
      <c r="A20" s="198"/>
      <c r="B20" s="73" t="s">
        <v>31</v>
      </c>
      <c r="C20" s="74">
        <v>1</v>
      </c>
      <c r="D20" s="75">
        <v>1</v>
      </c>
      <c r="E20" s="76">
        <f t="shared" ref="E20:E41" si="0">+A20*C20</f>
        <v>0</v>
      </c>
      <c r="F20" s="77">
        <f t="shared" ref="F20:F39" si="1">+D20*A20</f>
        <v>0</v>
      </c>
    </row>
    <row r="21" spans="1:6" ht="13.5" thickBot="1" x14ac:dyDescent="0.25">
      <c r="A21" s="199"/>
      <c r="B21" s="73" t="s">
        <v>32</v>
      </c>
      <c r="C21" s="74">
        <v>2</v>
      </c>
      <c r="D21" s="75">
        <v>2</v>
      </c>
      <c r="E21" s="76">
        <f t="shared" si="0"/>
        <v>0</v>
      </c>
      <c r="F21" s="77">
        <f t="shared" si="1"/>
        <v>0</v>
      </c>
    </row>
    <row r="22" spans="1:6" ht="13.5" thickBot="1" x14ac:dyDescent="0.25">
      <c r="A22" s="199"/>
      <c r="B22" s="73" t="s">
        <v>33</v>
      </c>
      <c r="C22" s="74">
        <v>2</v>
      </c>
      <c r="D22" s="75">
        <v>1</v>
      </c>
      <c r="E22" s="76">
        <f t="shared" si="0"/>
        <v>0</v>
      </c>
      <c r="F22" s="77">
        <f t="shared" si="1"/>
        <v>0</v>
      </c>
    </row>
    <row r="23" spans="1:6" ht="13.5" thickBot="1" x14ac:dyDescent="0.25">
      <c r="A23" s="199"/>
      <c r="B23" s="73" t="s">
        <v>34</v>
      </c>
      <c r="C23" s="74">
        <v>2</v>
      </c>
      <c r="D23" s="75">
        <v>2</v>
      </c>
      <c r="E23" s="76">
        <f t="shared" si="0"/>
        <v>0</v>
      </c>
      <c r="F23" s="77">
        <f t="shared" si="1"/>
        <v>0</v>
      </c>
    </row>
    <row r="24" spans="1:6" ht="13.5" thickBot="1" x14ac:dyDescent="0.25">
      <c r="A24" s="199"/>
      <c r="B24" s="73" t="s">
        <v>35</v>
      </c>
      <c r="C24" s="74">
        <v>2</v>
      </c>
      <c r="D24" s="75">
        <v>2</v>
      </c>
      <c r="E24" s="76">
        <f t="shared" si="0"/>
        <v>0</v>
      </c>
      <c r="F24" s="77">
        <f t="shared" si="1"/>
        <v>0</v>
      </c>
    </row>
    <row r="25" spans="1:6" ht="13.5" thickBot="1" x14ac:dyDescent="0.25">
      <c r="A25" s="199"/>
      <c r="B25" s="73" t="s">
        <v>36</v>
      </c>
      <c r="C25" s="74">
        <v>2</v>
      </c>
      <c r="D25" s="75">
        <v>2</v>
      </c>
      <c r="E25" s="76">
        <f t="shared" si="0"/>
        <v>0</v>
      </c>
      <c r="F25" s="77">
        <f t="shared" si="1"/>
        <v>0</v>
      </c>
    </row>
    <row r="26" spans="1:6" ht="13.5" thickBot="1" x14ac:dyDescent="0.25">
      <c r="A26" s="199"/>
      <c r="B26" s="73" t="s">
        <v>37</v>
      </c>
      <c r="C26" s="74">
        <v>3</v>
      </c>
      <c r="D26" s="75">
        <v>2</v>
      </c>
      <c r="E26" s="76">
        <f t="shared" si="0"/>
        <v>0</v>
      </c>
      <c r="F26" s="77">
        <f t="shared" si="1"/>
        <v>0</v>
      </c>
    </row>
    <row r="27" spans="1:6" ht="13.5" thickBot="1" x14ac:dyDescent="0.25">
      <c r="A27" s="199"/>
      <c r="B27" s="73" t="s">
        <v>38</v>
      </c>
      <c r="C27" s="74">
        <v>3</v>
      </c>
      <c r="D27" s="75">
        <v>4</v>
      </c>
      <c r="E27" s="76">
        <f t="shared" si="0"/>
        <v>0</v>
      </c>
      <c r="F27" s="77">
        <f t="shared" si="1"/>
        <v>0</v>
      </c>
    </row>
    <row r="28" spans="1:6" ht="13.5" thickBot="1" x14ac:dyDescent="0.25">
      <c r="A28" s="199"/>
      <c r="B28" s="73" t="s">
        <v>39</v>
      </c>
      <c r="C28" s="74">
        <v>3</v>
      </c>
      <c r="D28" s="75">
        <v>3</v>
      </c>
      <c r="E28" s="76">
        <f t="shared" si="0"/>
        <v>0</v>
      </c>
      <c r="F28" s="77">
        <f t="shared" si="1"/>
        <v>0</v>
      </c>
    </row>
    <row r="29" spans="1:6" ht="13.5" thickBot="1" x14ac:dyDescent="0.25">
      <c r="A29" s="199"/>
      <c r="B29" s="73" t="s">
        <v>40</v>
      </c>
      <c r="C29" s="74">
        <v>4</v>
      </c>
      <c r="D29" s="75">
        <v>3</v>
      </c>
      <c r="E29" s="76">
        <f t="shared" si="0"/>
        <v>0</v>
      </c>
      <c r="F29" s="77">
        <f t="shared" si="1"/>
        <v>0</v>
      </c>
    </row>
    <row r="30" spans="1:6" ht="13.5" thickBot="1" x14ac:dyDescent="0.25">
      <c r="A30" s="199"/>
      <c r="B30" s="73" t="s">
        <v>41</v>
      </c>
      <c r="C30" s="74">
        <v>4</v>
      </c>
      <c r="D30" s="75">
        <v>3</v>
      </c>
      <c r="E30" s="76">
        <f t="shared" si="0"/>
        <v>0</v>
      </c>
      <c r="F30" s="77">
        <f t="shared" si="1"/>
        <v>0</v>
      </c>
    </row>
    <row r="31" spans="1:6" ht="13.5" thickBot="1" x14ac:dyDescent="0.25">
      <c r="A31" s="199"/>
      <c r="B31" s="73" t="s">
        <v>42</v>
      </c>
      <c r="C31" s="74">
        <v>6</v>
      </c>
      <c r="D31" s="78">
        <v>10</v>
      </c>
      <c r="E31" s="79">
        <f t="shared" si="0"/>
        <v>0</v>
      </c>
      <c r="F31" s="80">
        <f t="shared" si="1"/>
        <v>0</v>
      </c>
    </row>
    <row r="32" spans="1:6" ht="14.25" thickTop="1" thickBot="1" x14ac:dyDescent="0.25">
      <c r="A32" s="199"/>
      <c r="B32" s="81" t="s">
        <v>43</v>
      </c>
      <c r="C32" s="82">
        <v>1</v>
      </c>
      <c r="D32" s="83"/>
      <c r="E32" s="84">
        <f t="shared" si="0"/>
        <v>0</v>
      </c>
      <c r="F32" s="85">
        <f t="shared" si="1"/>
        <v>0</v>
      </c>
    </row>
    <row r="33" spans="1:6" ht="13.5" thickBot="1" x14ac:dyDescent="0.25">
      <c r="A33" s="199"/>
      <c r="B33" s="73" t="s">
        <v>44</v>
      </c>
      <c r="C33" s="74">
        <v>1</v>
      </c>
      <c r="D33" s="83"/>
      <c r="E33" s="76">
        <f t="shared" si="0"/>
        <v>0</v>
      </c>
      <c r="F33" s="86">
        <f t="shared" si="1"/>
        <v>0</v>
      </c>
    </row>
    <row r="34" spans="1:6" ht="13.5" thickBot="1" x14ac:dyDescent="0.25">
      <c r="A34" s="199"/>
      <c r="B34" s="197" t="s">
        <v>45</v>
      </c>
      <c r="C34" s="74">
        <v>3</v>
      </c>
      <c r="D34" s="83"/>
      <c r="E34" s="76">
        <f t="shared" si="0"/>
        <v>0</v>
      </c>
      <c r="F34" s="86">
        <f t="shared" si="1"/>
        <v>0</v>
      </c>
    </row>
    <row r="35" spans="1:6" ht="13.5" thickBot="1" x14ac:dyDescent="0.25">
      <c r="A35" s="199"/>
      <c r="B35" s="73" t="s">
        <v>46</v>
      </c>
      <c r="C35" s="175"/>
      <c r="D35" s="168">
        <v>3</v>
      </c>
      <c r="E35" s="172">
        <f t="shared" si="0"/>
        <v>0</v>
      </c>
      <c r="F35" s="77">
        <f t="shared" si="1"/>
        <v>0</v>
      </c>
    </row>
    <row r="36" spans="1:6" ht="13.5" thickBot="1" x14ac:dyDescent="0.25">
      <c r="A36" s="199"/>
      <c r="B36" s="73" t="s">
        <v>115</v>
      </c>
      <c r="C36" s="176"/>
      <c r="D36" s="168">
        <v>2</v>
      </c>
      <c r="E36" s="173">
        <f t="shared" si="0"/>
        <v>0</v>
      </c>
      <c r="F36" s="77">
        <f t="shared" si="1"/>
        <v>0</v>
      </c>
    </row>
    <row r="37" spans="1:6" ht="13.5" thickBot="1" x14ac:dyDescent="0.25">
      <c r="A37" s="199"/>
      <c r="B37" s="73" t="s">
        <v>116</v>
      </c>
      <c r="C37" s="176"/>
      <c r="D37" s="168">
        <v>4</v>
      </c>
      <c r="E37" s="173">
        <f t="shared" si="0"/>
        <v>0</v>
      </c>
      <c r="F37" s="77">
        <f t="shared" si="1"/>
        <v>0</v>
      </c>
    </row>
    <row r="38" spans="1:6" ht="13.5" thickBot="1" x14ac:dyDescent="0.25">
      <c r="A38" s="200"/>
      <c r="B38" s="26" t="s">
        <v>117</v>
      </c>
      <c r="C38" s="176"/>
      <c r="D38" s="168">
        <v>6</v>
      </c>
      <c r="E38" s="173">
        <f t="shared" si="0"/>
        <v>0</v>
      </c>
      <c r="F38" s="77">
        <f t="shared" si="1"/>
        <v>0</v>
      </c>
    </row>
    <row r="39" spans="1:6" ht="13.5" thickBot="1" x14ac:dyDescent="0.25">
      <c r="A39" s="200"/>
      <c r="B39" s="26" t="s">
        <v>118</v>
      </c>
      <c r="C39" s="177"/>
      <c r="D39" s="168">
        <v>10</v>
      </c>
      <c r="E39" s="174">
        <f t="shared" si="0"/>
        <v>0</v>
      </c>
      <c r="F39" s="77">
        <f t="shared" si="1"/>
        <v>0</v>
      </c>
    </row>
    <row r="40" spans="1:6" ht="14.25" thickTop="1" thickBot="1" x14ac:dyDescent="0.25">
      <c r="A40" s="200"/>
      <c r="B40" s="26" t="s">
        <v>119</v>
      </c>
      <c r="C40" s="177"/>
      <c r="D40" s="168">
        <v>11</v>
      </c>
      <c r="E40" s="174"/>
      <c r="F40" s="77"/>
    </row>
    <row r="41" spans="1:6" ht="14.25" thickTop="1" thickBot="1" x14ac:dyDescent="0.25">
      <c r="A41" s="201"/>
      <c r="B41" s="170" t="s">
        <v>120</v>
      </c>
      <c r="C41" s="178"/>
      <c r="D41" s="171">
        <v>500</v>
      </c>
      <c r="E41" s="173">
        <f t="shared" si="0"/>
        <v>0</v>
      </c>
      <c r="F41" s="77">
        <f>+D40*A41</f>
        <v>0</v>
      </c>
    </row>
    <row r="42" spans="1:6" ht="15.75" thickBot="1" x14ac:dyDescent="0.3">
      <c r="A42" s="182" t="s">
        <v>121</v>
      </c>
      <c r="B42" s="183"/>
      <c r="C42" s="183"/>
      <c r="D42" s="183"/>
      <c r="E42" s="183"/>
      <c r="F42" s="184"/>
    </row>
    <row r="43" spans="1:6" ht="13.5" thickBot="1" x14ac:dyDescent="0.25">
      <c r="A43" s="87" t="s">
        <v>47</v>
      </c>
      <c r="B43" s="88"/>
      <c r="C43" s="89"/>
      <c r="D43" s="89"/>
      <c r="E43" s="169">
        <f>+SUM(E20:E39)</f>
        <v>0</v>
      </c>
      <c r="F43" s="181"/>
    </row>
    <row r="44" spans="1:6" ht="14.25" thickTop="1" thickBot="1" x14ac:dyDescent="0.25">
      <c r="A44" s="87" t="s">
        <v>48</v>
      </c>
      <c r="B44" s="88"/>
      <c r="C44" s="89"/>
      <c r="D44" s="92"/>
      <c r="E44" s="93"/>
      <c r="F44" s="90">
        <f>SUM(F20:F41)</f>
        <v>0</v>
      </c>
    </row>
    <row r="45" spans="1:6" ht="14.25" thickTop="1" thickBot="1" x14ac:dyDescent="0.25">
      <c r="A45" s="94" t="s">
        <v>49</v>
      </c>
      <c r="B45" s="95"/>
      <c r="C45" s="96"/>
      <c r="D45" s="97" t="s">
        <v>50</v>
      </c>
      <c r="E45" s="98">
        <f>+E43*15</f>
        <v>0</v>
      </c>
      <c r="F45" s="99">
        <f>+F43*20*365/325851</f>
        <v>0</v>
      </c>
    </row>
    <row r="46" spans="1:6" ht="14.25" thickTop="1" thickBot="1" x14ac:dyDescent="0.25">
      <c r="A46" s="94" t="s">
        <v>51</v>
      </c>
      <c r="B46" s="95"/>
      <c r="C46" s="96"/>
      <c r="D46" s="97" t="s">
        <v>52</v>
      </c>
      <c r="E46" s="100"/>
      <c r="F46" s="98">
        <f>+F44*15</f>
        <v>0</v>
      </c>
    </row>
    <row r="47" spans="1:6" ht="14.25" customHeight="1" thickTop="1" thickBot="1" x14ac:dyDescent="0.25">
      <c r="A47" s="94" t="s">
        <v>53</v>
      </c>
      <c r="B47" s="95"/>
      <c r="C47" s="96"/>
      <c r="D47" s="101"/>
      <c r="E47" s="91" t="s">
        <v>54</v>
      </c>
      <c r="F47" s="102">
        <f>+F46*365/325851</f>
        <v>0</v>
      </c>
    </row>
    <row r="48" spans="1:6" ht="33" customHeight="1" thickTop="1" thickBot="1" x14ac:dyDescent="0.5">
      <c r="A48" s="43" t="s">
        <v>55</v>
      </c>
      <c r="B48" s="26"/>
      <c r="C48" s="26"/>
      <c r="D48" s="44"/>
      <c r="E48" s="26"/>
      <c r="F48" s="26"/>
    </row>
    <row r="49" spans="1:6" ht="13.5" thickTop="1" x14ac:dyDescent="0.2">
      <c r="A49" s="103" t="s">
        <v>56</v>
      </c>
      <c r="B49" s="45"/>
      <c r="C49" s="104"/>
      <c r="D49" s="105" t="s">
        <v>20</v>
      </c>
      <c r="E49" s="105"/>
      <c r="F49" s="106" t="s">
        <v>57</v>
      </c>
    </row>
    <row r="50" spans="1:6" ht="12" customHeight="1" x14ac:dyDescent="0.2">
      <c r="A50" s="73"/>
      <c r="B50" s="26"/>
      <c r="C50" s="107" t="s">
        <v>129</v>
      </c>
      <c r="D50" s="108" t="s">
        <v>58</v>
      </c>
      <c r="E50" s="108" t="s">
        <v>59</v>
      </c>
      <c r="F50" s="109" t="s">
        <v>58</v>
      </c>
    </row>
    <row r="51" spans="1:6" ht="12" customHeight="1" thickBot="1" x14ac:dyDescent="0.25">
      <c r="A51" s="180"/>
      <c r="B51" s="53" t="s">
        <v>130</v>
      </c>
      <c r="C51" s="110">
        <v>365</v>
      </c>
      <c r="D51" s="111">
        <f>+A51*C51/325851</f>
        <v>0</v>
      </c>
      <c r="E51" s="179"/>
      <c r="F51" s="112">
        <f>+D51*E51</f>
        <v>0</v>
      </c>
    </row>
    <row r="52" spans="1:6" ht="33.75" customHeight="1" thickTop="1" thickBot="1" x14ac:dyDescent="0.5">
      <c r="A52" s="43" t="s">
        <v>125</v>
      </c>
      <c r="B52" s="113"/>
      <c r="C52" s="114"/>
      <c r="D52" s="114"/>
      <c r="E52" s="26"/>
      <c r="F52" s="113"/>
    </row>
    <row r="53" spans="1:6" ht="13.5" thickTop="1" x14ac:dyDescent="0.2">
      <c r="A53" s="103"/>
      <c r="B53" s="45"/>
      <c r="C53" s="104"/>
      <c r="D53" s="105" t="s">
        <v>58</v>
      </c>
      <c r="E53" s="105" t="s">
        <v>60</v>
      </c>
      <c r="F53" s="48"/>
    </row>
    <row r="54" spans="1:6" ht="15.75" x14ac:dyDescent="0.25">
      <c r="A54" s="115" t="s">
        <v>61</v>
      </c>
      <c r="B54" s="26"/>
      <c r="C54" s="73"/>
      <c r="D54" s="116">
        <f>+E15</f>
        <v>0</v>
      </c>
      <c r="E54" s="117">
        <f>+D54*325851/365</f>
        <v>0</v>
      </c>
      <c r="F54" s="51" t="s">
        <v>26</v>
      </c>
    </row>
    <row r="55" spans="1:6" ht="15.75" x14ac:dyDescent="0.25">
      <c r="A55" s="115" t="s">
        <v>62</v>
      </c>
      <c r="B55" s="26"/>
      <c r="C55" s="73"/>
      <c r="D55" s="116">
        <f>+F47</f>
        <v>0</v>
      </c>
      <c r="E55" s="117">
        <f>+D55*325851/365</f>
        <v>0</v>
      </c>
      <c r="F55" s="51" t="s">
        <v>27</v>
      </c>
    </row>
    <row r="56" spans="1:6" x14ac:dyDescent="0.2">
      <c r="A56" s="118" t="s">
        <v>63</v>
      </c>
      <c r="B56" s="119"/>
      <c r="C56" s="120"/>
      <c r="D56" s="121">
        <f>+D51</f>
        <v>0</v>
      </c>
      <c r="E56" s="117">
        <f>+D56*325851/365</f>
        <v>0</v>
      </c>
      <c r="F56" s="122" t="s">
        <v>28</v>
      </c>
    </row>
    <row r="57" spans="1:6" x14ac:dyDescent="0.2">
      <c r="A57" s="123" t="s">
        <v>64</v>
      </c>
      <c r="B57" s="124"/>
      <c r="C57" s="73"/>
      <c r="D57" s="125"/>
      <c r="E57" s="126">
        <f>+E45</f>
        <v>0</v>
      </c>
      <c r="F57" s="51" t="s">
        <v>110</v>
      </c>
    </row>
    <row r="58" spans="1:6" x14ac:dyDescent="0.2">
      <c r="A58" s="123" t="s">
        <v>65</v>
      </c>
      <c r="B58" s="26"/>
      <c r="C58" s="73"/>
      <c r="D58" s="127"/>
      <c r="E58" s="117">
        <f>+F51*325851/365</f>
        <v>0</v>
      </c>
      <c r="F58" s="51" t="s">
        <v>66</v>
      </c>
    </row>
    <row r="59" spans="1:6" ht="13.5" thickBot="1" x14ac:dyDescent="0.25">
      <c r="A59" s="123" t="s">
        <v>67</v>
      </c>
      <c r="B59" s="26"/>
      <c r="C59" s="73"/>
      <c r="D59" s="204">
        <f>+SUM(D54:D56)</f>
        <v>0</v>
      </c>
      <c r="E59" s="203"/>
      <c r="F59" s="51" t="s">
        <v>68</v>
      </c>
    </row>
    <row r="60" spans="1:6" ht="15.75" thickBot="1" x14ac:dyDescent="0.3">
      <c r="A60" s="226" t="s">
        <v>126</v>
      </c>
      <c r="B60" s="227"/>
      <c r="C60" s="227"/>
      <c r="D60" s="227"/>
      <c r="E60" s="227"/>
      <c r="F60" s="228"/>
    </row>
    <row r="61" spans="1:6" ht="33.75" thickBot="1" x14ac:dyDescent="0.5">
      <c r="A61" s="43" t="s">
        <v>113</v>
      </c>
      <c r="B61" s="26"/>
      <c r="C61" s="26"/>
      <c r="D61" s="166"/>
      <c r="E61" s="167"/>
      <c r="F61" s="26"/>
    </row>
    <row r="62" spans="1:6" ht="13.5" thickTop="1" x14ac:dyDescent="0.2">
      <c r="A62" s="205"/>
      <c r="B62" s="206"/>
    </row>
    <row r="63" spans="1:6" x14ac:dyDescent="0.2">
      <c r="A63" s="207"/>
      <c r="B63" s="208"/>
    </row>
    <row r="64" spans="1:6" x14ac:dyDescent="0.2">
      <c r="A64" s="207"/>
      <c r="B64" s="208"/>
    </row>
    <row r="65" spans="1:6" x14ac:dyDescent="0.2">
      <c r="A65" s="207"/>
      <c r="B65" s="208"/>
    </row>
    <row r="66" spans="1:6" x14ac:dyDescent="0.2">
      <c r="A66" s="207"/>
      <c r="B66" s="208"/>
    </row>
    <row r="67" spans="1:6" x14ac:dyDescent="0.2">
      <c r="A67" s="207"/>
      <c r="B67" s="208"/>
    </row>
    <row r="68" spans="1:6" x14ac:dyDescent="0.2">
      <c r="A68" s="207"/>
      <c r="B68" s="208"/>
    </row>
    <row r="69" spans="1:6" x14ac:dyDescent="0.2">
      <c r="A69" s="207"/>
      <c r="B69" s="208"/>
    </row>
    <row r="70" spans="1:6" x14ac:dyDescent="0.2">
      <c r="A70" s="207"/>
      <c r="B70" s="208"/>
    </row>
    <row r="71" spans="1:6" x14ac:dyDescent="0.2">
      <c r="A71" s="207"/>
      <c r="B71" s="208"/>
    </row>
    <row r="72" spans="1:6" x14ac:dyDescent="0.2">
      <c r="A72" s="207"/>
      <c r="B72" s="208"/>
    </row>
    <row r="73" spans="1:6" x14ac:dyDescent="0.2">
      <c r="A73" s="207"/>
      <c r="B73" s="208"/>
    </row>
    <row r="74" spans="1:6" x14ac:dyDescent="0.2">
      <c r="A74" s="207"/>
      <c r="B74" s="208"/>
    </row>
    <row r="75" spans="1:6" x14ac:dyDescent="0.2">
      <c r="A75" s="207"/>
      <c r="B75" s="208"/>
    </row>
    <row r="76" spans="1:6" x14ac:dyDescent="0.2">
      <c r="A76" s="207"/>
      <c r="B76" s="208"/>
    </row>
    <row r="77" spans="1:6" ht="13.5" thickBot="1" x14ac:dyDescent="0.25">
      <c r="A77" s="209"/>
      <c r="B77" s="210"/>
    </row>
    <row r="78" spans="1:6" ht="13.5" thickTop="1" x14ac:dyDescent="0.2"/>
    <row r="79" spans="1:6" ht="33.75" hidden="1" customHeight="1" thickBot="1" x14ac:dyDescent="0.5">
      <c r="A79" s="1" t="s">
        <v>69</v>
      </c>
    </row>
    <row r="80" spans="1:6" ht="13.5" hidden="1" customHeight="1" thickTop="1" x14ac:dyDescent="0.2">
      <c r="A80" s="9"/>
      <c r="B80" s="2"/>
      <c r="C80" s="2"/>
      <c r="D80" s="2"/>
      <c r="E80" s="12"/>
      <c r="F80" s="3"/>
    </row>
    <row r="81" spans="1:6" ht="14.25" hidden="1" customHeight="1" x14ac:dyDescent="0.25">
      <c r="A81" s="17" t="s">
        <v>70</v>
      </c>
      <c r="D81" s="23" t="s">
        <v>71</v>
      </c>
      <c r="E81" s="19">
        <f>+E57*9.57</f>
        <v>0</v>
      </c>
      <c r="F81" s="4" t="s">
        <v>111</v>
      </c>
    </row>
    <row r="82" spans="1:6" ht="14.25" hidden="1" customHeight="1" x14ac:dyDescent="0.25">
      <c r="A82" s="17" t="s">
        <v>72</v>
      </c>
      <c r="D82" s="23"/>
      <c r="E82" s="19"/>
      <c r="F82" s="4"/>
    </row>
    <row r="83" spans="1:6" ht="14.25" hidden="1" customHeight="1" x14ac:dyDescent="0.25">
      <c r="A83" s="17" t="s">
        <v>73</v>
      </c>
      <c r="D83" s="23" t="s">
        <v>71</v>
      </c>
      <c r="E83" s="19">
        <f>+E55*4.91</f>
        <v>0</v>
      </c>
      <c r="F83" s="4" t="s">
        <v>74</v>
      </c>
    </row>
    <row r="84" spans="1:6" ht="14.25" hidden="1" customHeight="1" x14ac:dyDescent="0.25">
      <c r="A84" s="17"/>
      <c r="D84" s="23"/>
      <c r="E84" s="19"/>
      <c r="F84" s="4"/>
    </row>
    <row r="85" spans="1:6" ht="14.25" hidden="1" customHeight="1" x14ac:dyDescent="0.25">
      <c r="A85" s="17" t="s">
        <v>75</v>
      </c>
      <c r="D85" s="23" t="s">
        <v>71</v>
      </c>
      <c r="E85" s="19">
        <f>+E54*4.91</f>
        <v>0</v>
      </c>
      <c r="F85" s="4" t="s">
        <v>76</v>
      </c>
    </row>
    <row r="86" spans="1:6" ht="14.25" hidden="1" customHeight="1" x14ac:dyDescent="0.25">
      <c r="A86" s="17"/>
      <c r="D86" s="23"/>
      <c r="E86" s="19"/>
      <c r="F86" s="4"/>
    </row>
    <row r="87" spans="1:6" ht="14.25" hidden="1" customHeight="1" x14ac:dyDescent="0.25">
      <c r="A87" s="17" t="s">
        <v>99</v>
      </c>
      <c r="D87" s="23" t="s">
        <v>71</v>
      </c>
      <c r="E87" s="19">
        <f>(E58*9.57)+(E56*4.91)</f>
        <v>0</v>
      </c>
      <c r="F87" s="4" t="s">
        <v>112</v>
      </c>
    </row>
    <row r="88" spans="1:6" ht="14.25" hidden="1" customHeight="1" x14ac:dyDescent="0.25">
      <c r="A88" s="17"/>
      <c r="D88" s="23"/>
      <c r="E88" s="19"/>
      <c r="F88" s="4"/>
    </row>
    <row r="89" spans="1:6" ht="14.25" hidden="1" customHeight="1" x14ac:dyDescent="0.25">
      <c r="A89" s="17" t="s">
        <v>77</v>
      </c>
      <c r="D89" s="23" t="s">
        <v>78</v>
      </c>
      <c r="E89" s="19">
        <v>500</v>
      </c>
      <c r="F89" s="4"/>
    </row>
    <row r="90" spans="1:6" ht="14.25" hidden="1" customHeight="1" x14ac:dyDescent="0.25">
      <c r="A90" s="17"/>
      <c r="D90" s="23"/>
      <c r="E90" s="19"/>
      <c r="F90" s="4"/>
    </row>
    <row r="91" spans="1:6" ht="14.25" hidden="1" customHeight="1" x14ac:dyDescent="0.25">
      <c r="A91" s="17" t="s">
        <v>79</v>
      </c>
      <c r="D91" s="23" t="s">
        <v>78</v>
      </c>
      <c r="E91" s="20">
        <v>1000</v>
      </c>
      <c r="F91" s="4"/>
    </row>
    <row r="92" spans="1:6" ht="14.25" hidden="1" customHeight="1" x14ac:dyDescent="0.25">
      <c r="A92" s="17"/>
      <c r="D92" s="23"/>
      <c r="E92" s="21"/>
      <c r="F92" s="4"/>
    </row>
    <row r="93" spans="1:6" ht="14.25" hidden="1" customHeight="1" x14ac:dyDescent="0.25">
      <c r="A93" s="17" t="s">
        <v>80</v>
      </c>
      <c r="D93" s="23" t="s">
        <v>81</v>
      </c>
      <c r="E93" s="24" t="s">
        <v>82</v>
      </c>
      <c r="F93" s="4" t="s">
        <v>83</v>
      </c>
    </row>
    <row r="94" spans="1:6" ht="14.25" hidden="1" customHeight="1" x14ac:dyDescent="0.25">
      <c r="A94" s="17"/>
      <c r="E94" s="21"/>
      <c r="F94" s="4"/>
    </row>
    <row r="95" spans="1:6" ht="16.5" hidden="1" customHeight="1" thickBot="1" x14ac:dyDescent="0.3">
      <c r="A95" s="18" t="s">
        <v>84</v>
      </c>
      <c r="B95" s="11"/>
      <c r="C95" s="6" t="s">
        <v>85</v>
      </c>
      <c r="D95" s="11"/>
      <c r="E95" s="22">
        <f>+E81+E83+E89+E91+E85+E87</f>
        <v>1500</v>
      </c>
      <c r="F95" s="7"/>
    </row>
    <row r="96" spans="1:6" ht="13.5" hidden="1" thickTop="1" x14ac:dyDescent="0.2">
      <c r="C96" s="10"/>
      <c r="D96" s="10"/>
    </row>
    <row r="97" spans="1:4" hidden="1" x14ac:dyDescent="0.2">
      <c r="C97" s="10"/>
    </row>
    <row r="98" spans="1:4" hidden="1" x14ac:dyDescent="0.2">
      <c r="C98" s="10"/>
    </row>
    <row r="99" spans="1:4" ht="16.5" hidden="1" thickBot="1" x14ac:dyDescent="0.3">
      <c r="A99" s="13" t="s">
        <v>86</v>
      </c>
      <c r="D99" s="14"/>
    </row>
    <row r="100" spans="1:4" ht="13.5" hidden="1" thickTop="1" x14ac:dyDescent="0.2">
      <c r="A100" s="15" t="s">
        <v>87</v>
      </c>
      <c r="B100" s="2"/>
      <c r="C100" s="2"/>
    </row>
    <row r="101" spans="1:4" hidden="1" x14ac:dyDescent="0.2">
      <c r="A101" s="8" t="s">
        <v>88</v>
      </c>
      <c r="D101" s="14"/>
    </row>
    <row r="102" spans="1:4" hidden="1" x14ac:dyDescent="0.2">
      <c r="A102" s="16" t="s">
        <v>89</v>
      </c>
    </row>
    <row r="103" spans="1:4" hidden="1" x14ac:dyDescent="0.2">
      <c r="A103" s="8" t="s">
        <v>90</v>
      </c>
      <c r="D103" s="14"/>
    </row>
    <row r="104" spans="1:4" hidden="1" x14ac:dyDescent="0.2">
      <c r="A104" s="16" t="s">
        <v>91</v>
      </c>
    </row>
    <row r="105" spans="1:4" hidden="1" x14ac:dyDescent="0.2">
      <c r="A105" s="8" t="s">
        <v>92</v>
      </c>
      <c r="D105" s="14"/>
    </row>
    <row r="106" spans="1:4" hidden="1" x14ac:dyDescent="0.2">
      <c r="A106" s="16" t="s">
        <v>93</v>
      </c>
    </row>
    <row r="107" spans="1:4" hidden="1" x14ac:dyDescent="0.2">
      <c r="A107" s="8" t="s">
        <v>94</v>
      </c>
      <c r="D107" s="14"/>
    </row>
    <row r="108" spans="1:4" hidden="1" x14ac:dyDescent="0.2">
      <c r="A108" s="16" t="s">
        <v>95</v>
      </c>
    </row>
    <row r="109" spans="1:4" ht="13.5" hidden="1" thickBot="1" x14ac:dyDescent="0.25">
      <c r="A109" s="5" t="s">
        <v>96</v>
      </c>
      <c r="B109" s="11"/>
      <c r="C109" s="11"/>
    </row>
    <row r="110" spans="1:4" ht="13.5" hidden="1" thickTop="1" x14ac:dyDescent="0.2"/>
    <row r="111" spans="1:4" x14ac:dyDescent="0.2">
      <c r="A111" s="202" t="s">
        <v>131</v>
      </c>
    </row>
  </sheetData>
  <sheetProtection algorithmName="SHA-512" hashValue="rWQ51DoE+lEK/FvUGp2fumAcJg2qj5gwHFtl0TDU4EB4Bz7nWoiMA9MV0qw4Lo1s/1SN/q4A1xZ7Acdi/ktA6Q==" saltValue="Gtg154ldhfbM1kf+qwLvjQ==" spinCount="100000" sheet="1" selectLockedCells="1"/>
  <mergeCells count="14">
    <mergeCell ref="A62:B77"/>
    <mergeCell ref="D2:E2"/>
    <mergeCell ref="D3:E3"/>
    <mergeCell ref="D4:E4"/>
    <mergeCell ref="D5:E5"/>
    <mergeCell ref="D6:E6"/>
    <mergeCell ref="D7:E7"/>
    <mergeCell ref="A2:C2"/>
    <mergeCell ref="A3:C3"/>
    <mergeCell ref="A4:C4"/>
    <mergeCell ref="A5:C5"/>
    <mergeCell ref="A6:C6"/>
    <mergeCell ref="A7:C7"/>
    <mergeCell ref="A60:F60"/>
  </mergeCells>
  <printOptions gridLinesSet="0"/>
  <pageMargins left="0.56999999999999995" right="0.54" top="0.38" bottom="0.51" header="0.5" footer="0.5"/>
  <pageSetup scale="55" orientation="landscape" horizontalDpi="300" verticalDpi="300" r:id="rId1"/>
  <headerFooter alignWithMargins="0"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B00D-3258-43C9-8551-92C5FF461191}">
  <dimension ref="A1:S69"/>
  <sheetViews>
    <sheetView topLeftCell="A4" workbookViewId="0">
      <selection activeCell="G12" sqref="G12"/>
    </sheetView>
  </sheetViews>
  <sheetFormatPr defaultRowHeight="12.75" x14ac:dyDescent="0.2"/>
  <cols>
    <col min="1" max="1" width="12.28515625" customWidth="1"/>
    <col min="2" max="2" width="60.5703125" bestFit="1" customWidth="1"/>
    <col min="3" max="3" width="16.85546875" customWidth="1"/>
    <col min="4" max="4" width="3.42578125" customWidth="1"/>
  </cols>
  <sheetData>
    <row r="1" spans="1:19" ht="19.5" x14ac:dyDescent="0.35">
      <c r="C1" s="129"/>
    </row>
    <row r="2" spans="1:19" ht="18.75" x14ac:dyDescent="0.3">
      <c r="A2" s="130"/>
      <c r="B2" s="131"/>
      <c r="C2" s="132"/>
      <c r="D2" s="131"/>
      <c r="E2" s="131"/>
      <c r="F2" s="133"/>
      <c r="G2" s="131"/>
      <c r="H2" s="131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3">
      <c r="A3" s="130"/>
      <c r="B3" s="131"/>
      <c r="C3" s="132"/>
      <c r="D3" s="131"/>
      <c r="E3" s="131"/>
      <c r="F3" s="133"/>
      <c r="G3" s="131"/>
      <c r="H3" s="131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03.5" customHeight="1" x14ac:dyDescent="0.3">
      <c r="A4" s="130"/>
      <c r="B4" s="131"/>
      <c r="C4" s="132"/>
      <c r="D4" s="131"/>
      <c r="E4" s="131"/>
      <c r="F4" s="133"/>
      <c r="G4" s="131"/>
      <c r="H4" t="s">
        <v>100</v>
      </c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19" ht="18.75" x14ac:dyDescent="0.3">
      <c r="A5" s="130"/>
      <c r="B5" s="131"/>
      <c r="C5" s="132"/>
      <c r="D5" s="131"/>
      <c r="E5" s="131"/>
      <c r="F5" s="133"/>
      <c r="G5" s="131"/>
      <c r="H5" s="131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</row>
    <row r="6" spans="1:19" ht="18.75" x14ac:dyDescent="0.3">
      <c r="A6" s="131"/>
      <c r="B6" s="131"/>
      <c r="C6" s="132"/>
      <c r="D6" s="131"/>
      <c r="E6" s="131"/>
      <c r="F6" s="133"/>
      <c r="G6" s="131"/>
      <c r="H6" s="134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7" spans="1:19" ht="21" customHeight="1" x14ac:dyDescent="0.35">
      <c r="A7" s="135" t="s">
        <v>101</v>
      </c>
      <c r="B7" s="136"/>
      <c r="C7" s="132"/>
      <c r="D7" s="136"/>
      <c r="E7" s="136"/>
      <c r="F7" s="133"/>
      <c r="G7" s="131"/>
      <c r="H7" s="131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</row>
    <row r="8" spans="1:19" ht="16.5" customHeight="1" x14ac:dyDescent="0.3">
      <c r="A8" s="137">
        <f ca="1">NOW()</f>
        <v>45953.386160995367</v>
      </c>
      <c r="B8" s="138"/>
      <c r="C8" s="132"/>
      <c r="D8" s="138"/>
      <c r="E8" s="136"/>
      <c r="F8" s="133"/>
      <c r="G8" s="131"/>
      <c r="H8" s="131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</row>
    <row r="9" spans="1:19" ht="50.25" customHeight="1" x14ac:dyDescent="0.35">
      <c r="A9" s="139"/>
      <c r="B9" s="131"/>
      <c r="C9" s="132"/>
      <c r="D9" s="131"/>
      <c r="E9" s="131"/>
      <c r="F9" s="133"/>
      <c r="G9" s="131"/>
      <c r="H9" s="131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spans="1:19" ht="20.25" thickBot="1" x14ac:dyDescent="0.4">
      <c r="C10" s="129"/>
      <c r="N10" s="10"/>
    </row>
    <row r="11" spans="1:19" ht="15.75" x14ac:dyDescent="0.25">
      <c r="A11" s="140"/>
      <c r="B11" s="141" t="s">
        <v>122</v>
      </c>
      <c r="C11" s="142">
        <v>1500</v>
      </c>
      <c r="D11" s="143"/>
      <c r="M11" s="144"/>
      <c r="N11" s="145"/>
    </row>
    <row r="12" spans="1:19" ht="15.75" x14ac:dyDescent="0.25">
      <c r="A12" s="185"/>
      <c r="B12" s="156" t="s">
        <v>123</v>
      </c>
      <c r="C12" s="157">
        <v>1500</v>
      </c>
      <c r="D12" s="186"/>
      <c r="M12" s="144"/>
      <c r="N12" s="145"/>
    </row>
    <row r="13" spans="1:19" ht="15.75" x14ac:dyDescent="0.25">
      <c r="A13" s="185"/>
      <c r="B13" s="156" t="s">
        <v>124</v>
      </c>
      <c r="C13" s="157">
        <v>1500</v>
      </c>
      <c r="D13" s="148"/>
      <c r="N13" s="10"/>
    </row>
    <row r="14" spans="1:19" ht="19.5" thickBot="1" x14ac:dyDescent="0.35">
      <c r="A14" s="189" t="s">
        <v>102</v>
      </c>
      <c r="B14" s="190" t="s">
        <v>103</v>
      </c>
      <c r="C14" s="188"/>
      <c r="D14" s="187"/>
      <c r="L14" s="130"/>
      <c r="M14" s="144"/>
      <c r="N14" s="145"/>
    </row>
    <row r="15" spans="1:19" ht="18.75" x14ac:dyDescent="0.3">
      <c r="B15" s="130"/>
      <c r="C15" s="132"/>
      <c r="F15" s="10"/>
      <c r="G15" s="10"/>
      <c r="H15" s="10"/>
      <c r="I15" s="10"/>
      <c r="M15" s="130"/>
      <c r="N15" s="149"/>
    </row>
    <row r="16" spans="1:19" ht="19.5" x14ac:dyDescent="0.35">
      <c r="C16" s="129"/>
    </row>
    <row r="17" spans="1:14" ht="19.5" thickBot="1" x14ac:dyDescent="0.35">
      <c r="A17" s="150"/>
      <c r="B17" s="130"/>
      <c r="C17" s="151"/>
      <c r="F17" s="10"/>
      <c r="G17" s="10"/>
      <c r="H17" s="10"/>
      <c r="I17" s="10"/>
      <c r="L17" s="130"/>
      <c r="M17" s="144"/>
      <c r="N17" s="145"/>
    </row>
    <row r="18" spans="1:14" ht="15.75" x14ac:dyDescent="0.25">
      <c r="A18" s="152"/>
      <c r="B18" s="141" t="s">
        <v>104</v>
      </c>
      <c r="C18" s="142">
        <f>'BUILDING-1'!E81</f>
        <v>0</v>
      </c>
      <c r="D18" s="153"/>
      <c r="E18" s="154"/>
      <c r="N18" s="10"/>
    </row>
    <row r="19" spans="1:14" ht="18.75" x14ac:dyDescent="0.3">
      <c r="A19" s="155"/>
      <c r="B19" s="156" t="s">
        <v>105</v>
      </c>
      <c r="C19" s="157">
        <f>'BUILDING-1'!E83</f>
        <v>0</v>
      </c>
      <c r="D19" s="158"/>
      <c r="L19" s="150"/>
      <c r="M19" s="130"/>
      <c r="N19" s="159"/>
    </row>
    <row r="20" spans="1:14" ht="18.75" x14ac:dyDescent="0.3">
      <c r="A20" s="155"/>
      <c r="B20" s="156" t="s">
        <v>106</v>
      </c>
      <c r="C20" s="157">
        <f>'BUILDING-1'!E87</f>
        <v>0</v>
      </c>
      <c r="D20" s="158"/>
      <c r="L20" s="150"/>
      <c r="M20" s="130"/>
      <c r="N20" s="159"/>
    </row>
    <row r="21" spans="1:14" ht="15.75" x14ac:dyDescent="0.25">
      <c r="A21" s="160"/>
      <c r="B21" s="146" t="s">
        <v>107</v>
      </c>
      <c r="C21" s="147">
        <f>'BUILDING-1'!E85</f>
        <v>0</v>
      </c>
      <c r="D21" s="161"/>
      <c r="L21" s="130"/>
      <c r="M21" s="130"/>
      <c r="N21" s="149"/>
    </row>
    <row r="22" spans="1:14" ht="19.5" thickBot="1" x14ac:dyDescent="0.35">
      <c r="A22" s="191" t="s">
        <v>108</v>
      </c>
      <c r="B22" s="192" t="s">
        <v>103</v>
      </c>
      <c r="C22" s="193">
        <f>SUM(C18:C21)</f>
        <v>0</v>
      </c>
      <c r="D22" s="194"/>
      <c r="E22" s="154"/>
      <c r="L22" s="162"/>
      <c r="M22" s="144"/>
      <c r="N22" s="163"/>
    </row>
    <row r="23" spans="1:14" ht="19.5" x14ac:dyDescent="0.35">
      <c r="A23" s="130" t="s">
        <v>109</v>
      </c>
      <c r="C23" s="129"/>
      <c r="L23" s="162"/>
      <c r="M23" s="162"/>
      <c r="N23" s="164"/>
    </row>
    <row r="24" spans="1:14" ht="18.75" x14ac:dyDescent="0.3">
      <c r="A24" s="130" t="s">
        <v>114</v>
      </c>
      <c r="B24" s="162"/>
      <c r="C24" s="165">
        <f>C14+C22</f>
        <v>0</v>
      </c>
      <c r="L24" s="130"/>
      <c r="M24" s="130"/>
      <c r="N24" s="149"/>
    </row>
    <row r="25" spans="1:14" ht="19.5" x14ac:dyDescent="0.35">
      <c r="C25" s="129"/>
    </row>
    <row r="26" spans="1:14" ht="19.5" x14ac:dyDescent="0.35">
      <c r="C26" s="129"/>
    </row>
    <row r="27" spans="1:14" ht="19.5" x14ac:dyDescent="0.35">
      <c r="C27" s="129"/>
    </row>
    <row r="28" spans="1:14" ht="19.5" x14ac:dyDescent="0.35">
      <c r="C28" s="129"/>
    </row>
    <row r="29" spans="1:14" ht="19.5" x14ac:dyDescent="0.35">
      <c r="C29" s="129"/>
    </row>
    <row r="30" spans="1:14" ht="19.5" x14ac:dyDescent="0.35">
      <c r="C30" s="129"/>
    </row>
    <row r="31" spans="1:14" ht="19.5" x14ac:dyDescent="0.35">
      <c r="C31" s="129"/>
    </row>
    <row r="32" spans="1:14" ht="19.5" x14ac:dyDescent="0.35">
      <c r="C32" s="129"/>
    </row>
    <row r="33" spans="3:3" ht="19.5" x14ac:dyDescent="0.35">
      <c r="C33" s="129"/>
    </row>
    <row r="34" spans="3:3" ht="19.5" x14ac:dyDescent="0.35">
      <c r="C34" s="129"/>
    </row>
    <row r="35" spans="3:3" ht="19.5" x14ac:dyDescent="0.35">
      <c r="C35" s="129"/>
    </row>
    <row r="36" spans="3:3" ht="19.5" x14ac:dyDescent="0.35">
      <c r="C36" s="129"/>
    </row>
    <row r="37" spans="3:3" ht="19.5" x14ac:dyDescent="0.35">
      <c r="C37" s="129"/>
    </row>
    <row r="38" spans="3:3" ht="19.5" x14ac:dyDescent="0.35">
      <c r="C38" s="129"/>
    </row>
    <row r="39" spans="3:3" ht="19.5" x14ac:dyDescent="0.35">
      <c r="C39" s="129"/>
    </row>
    <row r="40" spans="3:3" ht="19.5" x14ac:dyDescent="0.35">
      <c r="C40" s="129"/>
    </row>
    <row r="41" spans="3:3" ht="19.5" x14ac:dyDescent="0.35">
      <c r="C41" s="129"/>
    </row>
    <row r="42" spans="3:3" ht="19.5" x14ac:dyDescent="0.35">
      <c r="C42" s="129"/>
    </row>
    <row r="43" spans="3:3" ht="19.5" x14ac:dyDescent="0.35">
      <c r="C43" s="129"/>
    </row>
    <row r="44" spans="3:3" ht="19.5" x14ac:dyDescent="0.35">
      <c r="C44" s="129"/>
    </row>
    <row r="45" spans="3:3" ht="19.5" x14ac:dyDescent="0.35">
      <c r="C45" s="129"/>
    </row>
    <row r="46" spans="3:3" ht="19.5" x14ac:dyDescent="0.35">
      <c r="C46" s="129"/>
    </row>
    <row r="47" spans="3:3" ht="19.5" x14ac:dyDescent="0.35">
      <c r="C47" s="129"/>
    </row>
    <row r="48" spans="3:3" ht="19.5" x14ac:dyDescent="0.35">
      <c r="C48" s="129"/>
    </row>
    <row r="49" spans="3:3" ht="19.5" x14ac:dyDescent="0.35">
      <c r="C49" s="129"/>
    </row>
    <row r="50" spans="3:3" ht="19.5" x14ac:dyDescent="0.35">
      <c r="C50" s="129"/>
    </row>
    <row r="51" spans="3:3" ht="19.5" x14ac:dyDescent="0.35">
      <c r="C51" s="129"/>
    </row>
    <row r="52" spans="3:3" ht="19.5" x14ac:dyDescent="0.35">
      <c r="C52" s="129"/>
    </row>
    <row r="53" spans="3:3" ht="19.5" x14ac:dyDescent="0.35">
      <c r="C53" s="129"/>
    </row>
    <row r="54" spans="3:3" ht="19.5" x14ac:dyDescent="0.35">
      <c r="C54" s="129"/>
    </row>
    <row r="55" spans="3:3" ht="19.5" x14ac:dyDescent="0.35">
      <c r="C55" s="129"/>
    </row>
    <row r="56" spans="3:3" ht="19.5" x14ac:dyDescent="0.35">
      <c r="C56" s="129"/>
    </row>
    <row r="57" spans="3:3" ht="19.5" x14ac:dyDescent="0.35">
      <c r="C57" s="129"/>
    </row>
    <row r="58" spans="3:3" ht="19.5" x14ac:dyDescent="0.35">
      <c r="C58" s="129"/>
    </row>
    <row r="59" spans="3:3" ht="19.5" x14ac:dyDescent="0.35">
      <c r="C59" s="129"/>
    </row>
    <row r="60" spans="3:3" ht="19.5" x14ac:dyDescent="0.35">
      <c r="C60" s="129"/>
    </row>
    <row r="61" spans="3:3" ht="19.5" x14ac:dyDescent="0.35">
      <c r="C61" s="129"/>
    </row>
    <row r="62" spans="3:3" ht="19.5" x14ac:dyDescent="0.35">
      <c r="C62" s="129"/>
    </row>
    <row r="63" spans="3:3" ht="19.5" x14ac:dyDescent="0.35">
      <c r="C63" s="129"/>
    </row>
    <row r="64" spans="3:3" ht="19.5" x14ac:dyDescent="0.35">
      <c r="C64" s="129"/>
    </row>
    <row r="65" spans="3:3" ht="19.5" x14ac:dyDescent="0.35">
      <c r="C65" s="129"/>
    </row>
    <row r="66" spans="3:3" ht="19.5" x14ac:dyDescent="0.35">
      <c r="C66" s="129"/>
    </row>
    <row r="67" spans="3:3" ht="19.5" x14ac:dyDescent="0.35">
      <c r="C67" s="129"/>
    </row>
    <row r="68" spans="3:3" ht="19.5" x14ac:dyDescent="0.35">
      <c r="C68" s="129"/>
    </row>
    <row r="69" spans="3:3" ht="19.5" x14ac:dyDescent="0.35">
      <c r="C69" s="129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82562-70e9-45f7-b146-b7f464c4e2fc" xsi:nil="true"/>
    <lcf76f155ced4ddcb4097134ff3c332f xmlns="78edb9fc-a7a8-4638-84ab-3fad1287154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9D6BC9D8E51740944F0BCA37D7705F" ma:contentTypeVersion="18" ma:contentTypeDescription="Create a new document." ma:contentTypeScope="" ma:versionID="fc40ac655115220092e472b5bd205dde">
  <xsd:schema xmlns:xsd="http://www.w3.org/2001/XMLSchema" xmlns:xs="http://www.w3.org/2001/XMLSchema" xmlns:p="http://schemas.microsoft.com/office/2006/metadata/properties" xmlns:ns2="78edb9fc-a7a8-4638-84ab-3fad1287154b" xmlns:ns3="c7582562-70e9-45f7-b146-b7f464c4e2fc" targetNamespace="http://schemas.microsoft.com/office/2006/metadata/properties" ma:root="true" ma:fieldsID="b95cee0093f1ba78a86ca6ced6fe3519" ns2:_="" ns3:_="">
    <xsd:import namespace="78edb9fc-a7a8-4638-84ab-3fad1287154b"/>
    <xsd:import namespace="c7582562-70e9-45f7-b146-b7f464c4e2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db9fc-a7a8-4638-84ab-3fad12871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6ec5c0b-915d-4d07-a6cd-8d38575c1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82562-70e9-45f7-b146-b7f464c4e2f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af73cb-e87f-4d59-8649-89f75390a4a0}" ma:internalName="TaxCatchAll" ma:showField="CatchAllData" ma:web="c7582562-70e9-45f7-b146-b7f464c4e2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F0705-9EDD-4BF8-BA2B-5E3BA2E26B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DA49BA-93E6-493D-A80A-8BB429C4D748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7582562-70e9-45f7-b146-b7f464c4e2fc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78edb9fc-a7a8-4638-84ab-3fad1287154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29184A-FA3A-4FD1-91EF-E3ABCC178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db9fc-a7a8-4638-84ab-3fad1287154b"/>
    <ds:schemaRef ds:uri="c7582562-70e9-45f7-b146-b7f464c4e2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BUILDING-1</vt:lpstr>
      <vt:lpstr>FEES-1</vt:lpstr>
      <vt:lpstr>'BUILDING-1'!Print_Area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</dc:creator>
  <cp:keywords/>
  <dc:description/>
  <cp:lastModifiedBy>Alex Lacko</cp:lastModifiedBy>
  <cp:revision/>
  <cp:lastPrinted>2025-06-13T01:03:48Z</cp:lastPrinted>
  <dcterms:created xsi:type="dcterms:W3CDTF">2001-09-28T16:38:43Z</dcterms:created>
  <dcterms:modified xsi:type="dcterms:W3CDTF">2025-10-23T16:16:52Z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0x010100C29D6BC9D8E51740944F0BCA37D7705F</vt:lpwstr>
  </property>
  <property fmtid="{D5CDD505-2E9C-101B-9397-08002B2CF9AE}" pid="3" name="MediaServiceImageTags">
    <vt:lpwstr/>
  </property>
</Properties>
</file>